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1-LUCRU\0_ENERGIE TERMICA_SRET\1-Elaborare METODOLOGII\1-METODOLOGIE TARIFE ET-O66\2_MACHETE_pt LUCRU_PORTAL\0-Machete POSTATE portal\Var 3_mar2026\"/>
    </mc:Choice>
  </mc:AlternateContent>
  <xr:revisionPtr revIDLastSave="0" documentId="13_ncr:1_{A1F360E4-A25F-421B-996E-CC2BF4A789CA}" xr6:coauthVersionLast="47" xr6:coauthVersionMax="47" xr10:uidLastSave="{00000000-0000-0000-0000-000000000000}"/>
  <bookViews>
    <workbookView xWindow="1560" yWindow="765" windowWidth="34995" windowHeight="20835" tabRatio="774" activeTab="5" xr2:uid="{00000000-000D-0000-FFFF-FFFF00000000}"/>
  </bookViews>
  <sheets>
    <sheet name="GHID" sheetId="59" r:id="rId1"/>
    <sheet name="A1-ECR_12M" sheetId="33" r:id="rId2"/>
    <sheet name="A2-ECR_6M" sheetId="37" r:id="rId3"/>
    <sheet name="A3_Avizat" sheetId="13" r:id="rId4"/>
    <sheet name="A3_Realizat" sheetId="55" r:id="rId5"/>
    <sheet name="A3_Propus" sheetId="56" r:id="rId6"/>
    <sheet name="A4_Centraliz" sheetId="49" r:id="rId7"/>
    <sheet name="A5_CV" sheetId="39" r:id="rId8"/>
    <sheet name="A6_CF_Avizat" sheetId="16" r:id="rId9"/>
    <sheet name="A6_CF_Realizat" sheetId="57" r:id="rId10"/>
    <sheet name="A6_CF_Propus" sheetId="58" r:id="rId11"/>
    <sheet name="A7_Bilant RT" sheetId="31" r:id="rId12"/>
    <sheet name="A8_Bilant RD" sheetId="32" r:id="rId13"/>
    <sheet name="A9_PLF" sheetId="50" r:id="rId14"/>
    <sheet name="A10_Personal" sheetId="28" r:id="rId15"/>
    <sheet name="An" sheetId="52" r:id="rId16"/>
  </sheets>
  <definedNames>
    <definedName name="_xlnm.Print_Area" localSheetId="14">A10_Personal!$A$1:$R$120</definedName>
    <definedName name="_xlnm.Print_Area" localSheetId="1">'A1-ECR_12M'!$A$1:$AA$164</definedName>
    <definedName name="_xlnm.Print_Area" localSheetId="3">A3_Avizat!$A$1:$X$55</definedName>
    <definedName name="_xlnm.Print_Area" localSheetId="5">A3_Propus!$A$1:$BN$57</definedName>
    <definedName name="_xlnm.Print_Area" localSheetId="4">A3_Realizat!$A$1:$X$53</definedName>
    <definedName name="_xlnm.Print_Area" localSheetId="6">A4_Centraliz!$A$1:$AG$79</definedName>
    <definedName name="_xlnm.Print_Area" localSheetId="7">A5_CV!$A$1:$W$233</definedName>
    <definedName name="_xlnm.Print_Area" localSheetId="8">A6_CF_Avizat!$A$1:$AT$40,A6_CF_Avizat!$A$42:$V$111</definedName>
    <definedName name="_xlnm.Print_Area" localSheetId="10">A6_CF_Propus!$A$1:$AT$41,A6_CF_Propus!$A$42:$V$111</definedName>
    <definedName name="_xlnm.Print_Area" localSheetId="9">A6_CF_Realizat!$A$1:$AT$40,A6_CF_Realizat!$A$42:$V$112</definedName>
    <definedName name="_xlnm.Print_Area" localSheetId="11">'A7_Bilant RT'!$A$1:$G$91</definedName>
    <definedName name="_xlnm.Print_Area" localSheetId="12">'A8_Bilant RD'!$A$1:$G$92</definedName>
    <definedName name="_xlnm.Print_Area" localSheetId="13">A9_PLF!$A$1:$G$41</definedName>
    <definedName name="_xlnm.Print_Titles" localSheetId="14">A10_Personal!$A:$Q,A10_Personal!$1:$2</definedName>
    <definedName name="_xlnm.Print_Titles" localSheetId="1">'A1-ECR_12M'!$1:$8</definedName>
    <definedName name="_xlnm.Print_Titles" localSheetId="2">'A2-ECR_6M'!$10:$15</definedName>
    <definedName name="_xlnm.Print_Titles" localSheetId="3">A3_Avizat!$A:$B</definedName>
    <definedName name="_xlnm.Print_Titles" localSheetId="5">A3_Propus!$A:$B</definedName>
    <definedName name="_xlnm.Print_Titles" localSheetId="4">A3_Realizat!$A:$B</definedName>
    <definedName name="_xlnm.Print_Titles" localSheetId="7">A5_CV!$A:$C,A5_CV!$1:$2</definedName>
    <definedName name="_xlnm.Print_Titles" localSheetId="8">A6_CF_Avizat!$A:$C,A6_CF_Avizat!$1:$2</definedName>
    <definedName name="_xlnm.Print_Titles" localSheetId="10">A6_CF_Propus!$A:$C</definedName>
    <definedName name="_xlnm.Print_Titles" localSheetId="9">A6_CF_Realizat!$A:$C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55" l="1"/>
  <c r="C3" i="37"/>
  <c r="P61" i="37"/>
  <c r="P62" i="37"/>
  <c r="P63" i="37"/>
  <c r="P64" i="37"/>
  <c r="P65" i="37"/>
  <c r="P66" i="37"/>
  <c r="P67" i="37"/>
  <c r="P68" i="37"/>
  <c r="P69" i="37"/>
  <c r="P70" i="37"/>
  <c r="P71" i="37"/>
  <c r="P72" i="37"/>
  <c r="P73" i="37"/>
  <c r="P74" i="37"/>
  <c r="P75" i="37"/>
  <c r="P76" i="37"/>
  <c r="P77" i="37"/>
  <c r="P78" i="37"/>
  <c r="P79" i="37"/>
  <c r="P80" i="37"/>
  <c r="P81" i="37"/>
  <c r="P82" i="37"/>
  <c r="P83" i="37"/>
  <c r="P84" i="37"/>
  <c r="P85" i="37"/>
  <c r="P86" i="37"/>
  <c r="P87" i="37"/>
  <c r="P88" i="37"/>
  <c r="P26" i="37"/>
  <c r="P27" i="37"/>
  <c r="P28" i="37"/>
  <c r="P30" i="37"/>
  <c r="P31" i="37"/>
  <c r="P32" i="37"/>
  <c r="P33" i="37"/>
  <c r="P34" i="37"/>
  <c r="P35" i="37"/>
  <c r="P36" i="37"/>
  <c r="P37" i="37"/>
  <c r="P38" i="37"/>
  <c r="P39" i="37"/>
  <c r="P40" i="37"/>
  <c r="P41" i="37"/>
  <c r="P42" i="37"/>
  <c r="P43" i="37"/>
  <c r="P44" i="37"/>
  <c r="P45" i="37"/>
  <c r="P46" i="37"/>
  <c r="P47" i="37"/>
  <c r="P48" i="37"/>
  <c r="P49" i="37"/>
  <c r="P50" i="37"/>
  <c r="P51" i="37"/>
  <c r="P52" i="37"/>
  <c r="P53" i="37"/>
  <c r="P54" i="37"/>
  <c r="P55" i="37"/>
  <c r="P56" i="37"/>
  <c r="P57" i="37"/>
  <c r="P58" i="37"/>
  <c r="P59" i="37"/>
  <c r="P60" i="37"/>
  <c r="D101" i="39" l="1"/>
  <c r="D108" i="39"/>
  <c r="D132" i="39"/>
  <c r="D117" i="39"/>
  <c r="P194" i="39"/>
  <c r="M194" i="39"/>
  <c r="J194" i="39"/>
  <c r="G194" i="39"/>
  <c r="D194" i="39"/>
  <c r="P185" i="39"/>
  <c r="M185" i="39"/>
  <c r="J185" i="39"/>
  <c r="G185" i="39"/>
  <c r="D185" i="39"/>
  <c r="P178" i="39"/>
  <c r="M178" i="39"/>
  <c r="J178" i="39"/>
  <c r="G178" i="39"/>
  <c r="D178" i="39"/>
  <c r="P117" i="39"/>
  <c r="M117" i="39"/>
  <c r="J117" i="39"/>
  <c r="G117" i="39"/>
  <c r="P108" i="39"/>
  <c r="M108" i="39"/>
  <c r="J108" i="39"/>
  <c r="G108" i="39"/>
  <c r="P101" i="39"/>
  <c r="M101" i="39"/>
  <c r="J101" i="39"/>
  <c r="G101" i="39"/>
  <c r="P40" i="39"/>
  <c r="M40" i="39"/>
  <c r="J40" i="39"/>
  <c r="G40" i="39"/>
  <c r="D40" i="39"/>
  <c r="P31" i="39"/>
  <c r="M31" i="39"/>
  <c r="J31" i="39"/>
  <c r="D31" i="39"/>
  <c r="P24" i="39"/>
  <c r="M24" i="39"/>
  <c r="J24" i="39"/>
  <c r="G24" i="39"/>
  <c r="D24" i="39"/>
  <c r="G132" i="39" l="1"/>
  <c r="R226" i="39"/>
  <c r="R227" i="39"/>
  <c r="O227" i="39"/>
  <c r="O226" i="39"/>
  <c r="L227" i="39"/>
  <c r="L226" i="39"/>
  <c r="I227" i="39"/>
  <c r="I226" i="39"/>
  <c r="R150" i="39"/>
  <c r="R149" i="39"/>
  <c r="O150" i="39"/>
  <c r="O149" i="39"/>
  <c r="L150" i="39"/>
  <c r="L149" i="39"/>
  <c r="I150" i="39"/>
  <c r="I149" i="39"/>
  <c r="R73" i="39"/>
  <c r="O73" i="39"/>
  <c r="I73" i="39"/>
  <c r="R72" i="39"/>
  <c r="O72" i="39"/>
  <c r="L72" i="39"/>
  <c r="I72" i="39"/>
  <c r="F72" i="39"/>
  <c r="F149" i="39"/>
  <c r="F226" i="39"/>
  <c r="F73" i="39"/>
  <c r="F227" i="39"/>
  <c r="F150" i="39"/>
  <c r="X40" i="55"/>
  <c r="F14" i="16"/>
  <c r="K44" i="13"/>
  <c r="I43" i="13"/>
  <c r="J43" i="13"/>
  <c r="X43" i="13"/>
  <c r="F16" i="39"/>
  <c r="F12" i="39"/>
  <c r="X42" i="55"/>
  <c r="E120" i="39"/>
  <c r="E111" i="39"/>
  <c r="D87" i="32"/>
  <c r="BL44" i="56"/>
  <c r="BL40" i="56"/>
  <c r="G63" i="28" l="1"/>
  <c r="G67" i="28"/>
  <c r="G35" i="28"/>
  <c r="G47" i="28" l="1"/>
  <c r="G119" i="33" l="1"/>
  <c r="S111" i="33"/>
  <c r="S162" i="33"/>
  <c r="S161" i="33"/>
  <c r="S160" i="33"/>
  <c r="S159" i="33"/>
  <c r="S158" i="33"/>
  <c r="S157" i="33"/>
  <c r="S156" i="33"/>
  <c r="S155" i="33"/>
  <c r="S154" i="33"/>
  <c r="S153" i="33"/>
  <c r="S152" i="33" s="1"/>
  <c r="S151" i="33"/>
  <c r="S150" i="33"/>
  <c r="S149" i="33"/>
  <c r="S148" i="33"/>
  <c r="S147" i="33"/>
  <c r="S146" i="33"/>
  <c r="S145" i="33"/>
  <c r="S144" i="33"/>
  <c r="S143" i="33"/>
  <c r="S142" i="33"/>
  <c r="S141" i="33"/>
  <c r="S140" i="33"/>
  <c r="S139" i="33"/>
  <c r="S138" i="33"/>
  <c r="S137" i="33"/>
  <c r="S136" i="33"/>
  <c r="S135" i="33"/>
  <c r="S134" i="33"/>
  <c r="S133" i="33"/>
  <c r="S132" i="33"/>
  <c r="S131" i="33"/>
  <c r="S130" i="33"/>
  <c r="S129" i="33"/>
  <c r="S128" i="33"/>
  <c r="S127" i="33"/>
  <c r="S125" i="33" s="1"/>
  <c r="S126" i="33"/>
  <c r="S124" i="33"/>
  <c r="S123" i="33"/>
  <c r="S122" i="33"/>
  <c r="S121" i="33"/>
  <c r="S120" i="33"/>
  <c r="S119" i="33"/>
  <c r="S118" i="33"/>
  <c r="S117" i="33"/>
  <c r="S116" i="33"/>
  <c r="S115" i="33"/>
  <c r="S114" i="33"/>
  <c r="S113" i="33"/>
  <c r="S112" i="33"/>
  <c r="P162" i="33"/>
  <c r="P161" i="33"/>
  <c r="P160" i="33"/>
  <c r="P159" i="33"/>
  <c r="P158" i="33"/>
  <c r="P157" i="33"/>
  <c r="P156" i="33"/>
  <c r="P155" i="33"/>
  <c r="P154" i="33"/>
  <c r="P153" i="33"/>
  <c r="P152" i="33" s="1"/>
  <c r="P151" i="33"/>
  <c r="P150" i="33"/>
  <c r="P149" i="33"/>
  <c r="P148" i="33"/>
  <c r="P147" i="33"/>
  <c r="P146" i="33"/>
  <c r="P145" i="33"/>
  <c r="P144" i="33"/>
  <c r="P143" i="33"/>
  <c r="P142" i="33"/>
  <c r="P141" i="33"/>
  <c r="P140" i="33"/>
  <c r="P139" i="33"/>
  <c r="P138" i="33"/>
  <c r="P137" i="33"/>
  <c r="P136" i="33"/>
  <c r="P135" i="33"/>
  <c r="P134" i="33"/>
  <c r="P133" i="33"/>
  <c r="P132" i="33"/>
  <c r="P131" i="33"/>
  <c r="P130" i="33"/>
  <c r="P129" i="33"/>
  <c r="P128" i="33"/>
  <c r="P127" i="33"/>
  <c r="P125" i="33" s="1"/>
  <c r="P126" i="33"/>
  <c r="P124" i="33"/>
  <c r="P123" i="33"/>
  <c r="P122" i="33"/>
  <c r="P121" i="33"/>
  <c r="P120" i="33"/>
  <c r="P119" i="33"/>
  <c r="P118" i="33"/>
  <c r="P117" i="33"/>
  <c r="P116" i="33"/>
  <c r="P115" i="33"/>
  <c r="P114" i="33"/>
  <c r="P113" i="33"/>
  <c r="P112" i="33"/>
  <c r="P111" i="33"/>
  <c r="M162" i="33"/>
  <c r="M161" i="33"/>
  <c r="M160" i="33"/>
  <c r="M159" i="33"/>
  <c r="M158" i="33"/>
  <c r="M157" i="33"/>
  <c r="M156" i="33"/>
  <c r="M155" i="33"/>
  <c r="M154" i="33"/>
  <c r="M153" i="33"/>
  <c r="M152" i="33"/>
  <c r="M151" i="33"/>
  <c r="M150" i="33"/>
  <c r="M149" i="33"/>
  <c r="M148" i="33"/>
  <c r="M147" i="33"/>
  <c r="M146" i="33" s="1"/>
  <c r="M145" i="33"/>
  <c r="M144" i="33"/>
  <c r="M143" i="33"/>
  <c r="M142" i="33"/>
  <c r="M141" i="33"/>
  <c r="M140" i="33"/>
  <c r="M139" i="33"/>
  <c r="M138" i="33"/>
  <c r="M137" i="33"/>
  <c r="M136" i="33"/>
  <c r="M135" i="33"/>
  <c r="M134" i="33"/>
  <c r="M133" i="33"/>
  <c r="M132" i="33"/>
  <c r="M131" i="33"/>
  <c r="M130" i="33"/>
  <c r="M129" i="33"/>
  <c r="M128" i="33"/>
  <c r="M127" i="33"/>
  <c r="M125" i="33" s="1"/>
  <c r="M126" i="33"/>
  <c r="M124" i="33"/>
  <c r="M123" i="33"/>
  <c r="M122" i="33"/>
  <c r="M121" i="33"/>
  <c r="M120" i="33"/>
  <c r="M119" i="33"/>
  <c r="M118" i="33"/>
  <c r="M117" i="33"/>
  <c r="M116" i="33"/>
  <c r="M115" i="33"/>
  <c r="M114" i="33"/>
  <c r="M113" i="33"/>
  <c r="M112" i="33"/>
  <c r="M111" i="33"/>
  <c r="J162" i="33"/>
  <c r="J161" i="33"/>
  <c r="J160" i="33"/>
  <c r="J159" i="33"/>
  <c r="J158" i="33"/>
  <c r="J157" i="33"/>
  <c r="J156" i="33"/>
  <c r="J155" i="33"/>
  <c r="J154" i="33"/>
  <c r="J153" i="33"/>
  <c r="J152" i="33"/>
  <c r="J151" i="33"/>
  <c r="J150" i="33"/>
  <c r="J149" i="33"/>
  <c r="J148" i="33"/>
  <c r="J147" i="33"/>
  <c r="J146" i="33" s="1"/>
  <c r="J145" i="33"/>
  <c r="J144" i="33"/>
  <c r="J143" i="33"/>
  <c r="J142" i="33"/>
  <c r="J141" i="33"/>
  <c r="J140" i="33"/>
  <c r="J139" i="33"/>
  <c r="J138" i="33"/>
  <c r="J137" i="33"/>
  <c r="J136" i="33"/>
  <c r="J135" i="33"/>
  <c r="J125" i="33" s="1"/>
  <c r="J134" i="33"/>
  <c r="J133" i="33"/>
  <c r="J132" i="33"/>
  <c r="J131" i="33"/>
  <c r="J130" i="33"/>
  <c r="J129" i="33"/>
  <c r="J128" i="33"/>
  <c r="J127" i="33"/>
  <c r="J126" i="33"/>
  <c r="J124" i="33"/>
  <c r="J123" i="33"/>
  <c r="J122" i="33"/>
  <c r="J121" i="33"/>
  <c r="J120" i="33"/>
  <c r="J119" i="33"/>
  <c r="J118" i="33"/>
  <c r="J117" i="33"/>
  <c r="J116" i="33"/>
  <c r="J115" i="33"/>
  <c r="J114" i="33"/>
  <c r="J113" i="33"/>
  <c r="J112" i="33"/>
  <c r="J111" i="33"/>
  <c r="G152" i="33"/>
  <c r="G146" i="33"/>
  <c r="G139" i="33"/>
  <c r="G125" i="33"/>
  <c r="G113" i="33"/>
  <c r="G114" i="33"/>
  <c r="G115" i="33"/>
  <c r="G116" i="33"/>
  <c r="G117" i="33"/>
  <c r="G118" i="33"/>
  <c r="G120" i="33"/>
  <c r="G121" i="33"/>
  <c r="G122" i="33"/>
  <c r="G123" i="33"/>
  <c r="G124" i="33"/>
  <c r="G126" i="33"/>
  <c r="G127" i="33"/>
  <c r="G128" i="33"/>
  <c r="G129" i="33"/>
  <c r="G130" i="33"/>
  <c r="G131" i="33"/>
  <c r="G132" i="33"/>
  <c r="G133" i="33"/>
  <c r="G134" i="33"/>
  <c r="G135" i="33"/>
  <c r="G136" i="33"/>
  <c r="G137" i="33"/>
  <c r="G138" i="33"/>
  <c r="G140" i="33"/>
  <c r="G141" i="33"/>
  <c r="G142" i="33"/>
  <c r="G143" i="33"/>
  <c r="G144" i="33"/>
  <c r="G145" i="33"/>
  <c r="G147" i="33"/>
  <c r="G148" i="33"/>
  <c r="G149" i="33"/>
  <c r="G150" i="33"/>
  <c r="G151" i="33"/>
  <c r="G153" i="33"/>
  <c r="G154" i="33"/>
  <c r="G155" i="33"/>
  <c r="G156" i="33"/>
  <c r="G157" i="33"/>
  <c r="G158" i="33"/>
  <c r="G159" i="33"/>
  <c r="G160" i="33"/>
  <c r="G161" i="33"/>
  <c r="G162" i="33"/>
  <c r="G112" i="33"/>
  <c r="G111" i="33"/>
  <c r="S92" i="33"/>
  <c r="S91" i="33"/>
  <c r="S90" i="33"/>
  <c r="S89" i="33"/>
  <c r="S88" i="33"/>
  <c r="S87" i="33"/>
  <c r="S86" i="33"/>
  <c r="S85" i="33"/>
  <c r="S84" i="33"/>
  <c r="S83" i="33"/>
  <c r="S82" i="33"/>
  <c r="S81" i="33"/>
  <c r="S80" i="33"/>
  <c r="S79" i="33"/>
  <c r="S78" i="33"/>
  <c r="S77" i="33"/>
  <c r="S76" i="33"/>
  <c r="S75" i="33"/>
  <c r="S74" i="33"/>
  <c r="S73" i="33"/>
  <c r="S72" i="33"/>
  <c r="S71" i="33"/>
  <c r="S70" i="33"/>
  <c r="S69" i="33"/>
  <c r="S68" i="33"/>
  <c r="S67" i="33"/>
  <c r="S66" i="33"/>
  <c r="S65" i="33"/>
  <c r="S64" i="33"/>
  <c r="S63" i="33"/>
  <c r="S62" i="33"/>
  <c r="S61" i="33"/>
  <c r="S60" i="33"/>
  <c r="S59" i="33"/>
  <c r="S58" i="33"/>
  <c r="S57" i="33"/>
  <c r="S56" i="33"/>
  <c r="S55" i="33"/>
  <c r="S54" i="33" s="1"/>
  <c r="S53" i="33"/>
  <c r="S52" i="33"/>
  <c r="S51" i="33"/>
  <c r="S50" i="33"/>
  <c r="S49" i="33"/>
  <c r="S48" i="33"/>
  <c r="S47" i="33"/>
  <c r="S46" i="33"/>
  <c r="S45" i="33"/>
  <c r="S44" i="33"/>
  <c r="S43" i="33"/>
  <c r="S42" i="33"/>
  <c r="S41" i="33"/>
  <c r="S40" i="33"/>
  <c r="S39" i="33"/>
  <c r="S38" i="33"/>
  <c r="S37" i="33"/>
  <c r="S36" i="33"/>
  <c r="S35" i="33"/>
  <c r="S34" i="33"/>
  <c r="S33" i="33"/>
  <c r="S32" i="33"/>
  <c r="S31" i="33"/>
  <c r="S30" i="33"/>
  <c r="S29" i="33"/>
  <c r="S28" i="33"/>
  <c r="S27" i="33"/>
  <c r="S26" i="33"/>
  <c r="S25" i="33"/>
  <c r="S24" i="33"/>
  <c r="S23" i="33"/>
  <c r="S22" i="33"/>
  <c r="S21" i="33"/>
  <c r="S20" i="33"/>
  <c r="S19" i="33"/>
  <c r="P92" i="33"/>
  <c r="P91" i="33"/>
  <c r="P90" i="33"/>
  <c r="P89" i="33"/>
  <c r="P88" i="33"/>
  <c r="P87" i="33"/>
  <c r="P86" i="33"/>
  <c r="P85" i="33"/>
  <c r="P84" i="33"/>
  <c r="P83" i="33"/>
  <c r="P82" i="33"/>
  <c r="P81" i="33"/>
  <c r="P80" i="33"/>
  <c r="P79" i="33"/>
  <c r="P78" i="33"/>
  <c r="P77" i="33"/>
  <c r="P76" i="33"/>
  <c r="P75" i="33"/>
  <c r="P74" i="33"/>
  <c r="P73" i="33"/>
  <c r="P72" i="33"/>
  <c r="P71" i="33"/>
  <c r="P70" i="33"/>
  <c r="P69" i="33"/>
  <c r="P68" i="33"/>
  <c r="P67" i="33"/>
  <c r="P66" i="33"/>
  <c r="P65" i="33"/>
  <c r="P64" i="33"/>
  <c r="P63" i="33"/>
  <c r="P62" i="33" s="1"/>
  <c r="P61" i="33"/>
  <c r="P60" i="33"/>
  <c r="P59" i="33"/>
  <c r="P58" i="33"/>
  <c r="P57" i="33"/>
  <c r="P54" i="33" s="1"/>
  <c r="P56" i="33"/>
  <c r="P55" i="33"/>
  <c r="P53" i="33"/>
  <c r="P52" i="33"/>
  <c r="P51" i="33"/>
  <c r="P50" i="33"/>
  <c r="P49" i="33"/>
  <c r="P48" i="33"/>
  <c r="P47" i="33"/>
  <c r="P46" i="33"/>
  <c r="P45" i="33"/>
  <c r="P44" i="33"/>
  <c r="P43" i="33"/>
  <c r="P42" i="33"/>
  <c r="P41" i="33"/>
  <c r="P40" i="33"/>
  <c r="P39" i="33"/>
  <c r="P38" i="33"/>
  <c r="P37" i="33"/>
  <c r="P36" i="33"/>
  <c r="P35" i="33"/>
  <c r="P34" i="33"/>
  <c r="P33" i="33"/>
  <c r="P32" i="33"/>
  <c r="P31" i="33"/>
  <c r="P30" i="33"/>
  <c r="P26" i="33" s="1"/>
  <c r="P29" i="33"/>
  <c r="P28" i="33"/>
  <c r="P27" i="33"/>
  <c r="P25" i="33"/>
  <c r="P24" i="33"/>
  <c r="P23" i="33"/>
  <c r="P22" i="33"/>
  <c r="P21" i="33"/>
  <c r="P20" i="33"/>
  <c r="P19" i="33"/>
  <c r="M92" i="33"/>
  <c r="M91" i="33"/>
  <c r="M90" i="33"/>
  <c r="M89" i="33"/>
  <c r="M88" i="33"/>
  <c r="M87" i="33"/>
  <c r="M86" i="33"/>
  <c r="M85" i="33"/>
  <c r="M84" i="33"/>
  <c r="M83" i="33"/>
  <c r="M82" i="33"/>
  <c r="M81" i="33"/>
  <c r="M80" i="33"/>
  <c r="M79" i="33"/>
  <c r="M78" i="33"/>
  <c r="M77" i="33"/>
  <c r="M76" i="33"/>
  <c r="M75" i="33"/>
  <c r="M74" i="33"/>
  <c r="M73" i="33"/>
  <c r="M72" i="33"/>
  <c r="M71" i="33"/>
  <c r="M70" i="33"/>
  <c r="M69" i="33"/>
  <c r="M68" i="33"/>
  <c r="M67" i="33"/>
  <c r="M66" i="33"/>
  <c r="M65" i="33"/>
  <c r="M64" i="33"/>
  <c r="M63" i="33"/>
  <c r="M62" i="33" s="1"/>
  <c r="M61" i="33"/>
  <c r="M60" i="33"/>
  <c r="M59" i="33"/>
  <c r="M58" i="33"/>
  <c r="M57" i="33"/>
  <c r="M54" i="33" s="1"/>
  <c r="M56" i="33"/>
  <c r="M55" i="33"/>
  <c r="M53" i="33"/>
  <c r="M52" i="33"/>
  <c r="M51" i="33"/>
  <c r="M50" i="33"/>
  <c r="M49" i="33"/>
  <c r="M48" i="33"/>
  <c r="M47" i="33"/>
  <c r="M46" i="33"/>
  <c r="M45" i="33"/>
  <c r="M44" i="33"/>
  <c r="M43" i="33"/>
  <c r="M42" i="33"/>
  <c r="M41" i="33"/>
  <c r="M40" i="33"/>
  <c r="M39" i="33"/>
  <c r="M38" i="33"/>
  <c r="M37" i="33"/>
  <c r="M36" i="33"/>
  <c r="M35" i="33"/>
  <c r="M34" i="33"/>
  <c r="M33" i="33"/>
  <c r="M32" i="33"/>
  <c r="M31" i="33"/>
  <c r="M30" i="33"/>
  <c r="M29" i="33"/>
  <c r="M28" i="33"/>
  <c r="M27" i="33"/>
  <c r="M26" i="33" s="1"/>
  <c r="M25" i="33"/>
  <c r="M24" i="33"/>
  <c r="M23" i="33"/>
  <c r="M22" i="33"/>
  <c r="M21" i="33"/>
  <c r="M20" i="33"/>
  <c r="M19" i="33"/>
  <c r="J92" i="33"/>
  <c r="J91" i="33"/>
  <c r="J90" i="33"/>
  <c r="J89" i="33"/>
  <c r="J88" i="33"/>
  <c r="J87" i="33"/>
  <c r="J86" i="33"/>
  <c r="J85" i="33"/>
  <c r="J84" i="33"/>
  <c r="J83" i="33"/>
  <c r="J82" i="33"/>
  <c r="J81" i="33"/>
  <c r="J80" i="33"/>
  <c r="J79" i="33"/>
  <c r="J78" i="33"/>
  <c r="J77" i="33"/>
  <c r="J76" i="33"/>
  <c r="J75" i="33"/>
  <c r="J74" i="33"/>
  <c r="J73" i="33"/>
  <c r="J72" i="33"/>
  <c r="J71" i="33"/>
  <c r="J70" i="33"/>
  <c r="J69" i="33"/>
  <c r="J68" i="33"/>
  <c r="J67" i="33"/>
  <c r="J66" i="33"/>
  <c r="J65" i="33"/>
  <c r="J64" i="33"/>
  <c r="J63" i="33"/>
  <c r="J62" i="33"/>
  <c r="J61" i="33"/>
  <c r="J60" i="33"/>
  <c r="J59" i="33"/>
  <c r="J58" i="33"/>
  <c r="J57" i="33"/>
  <c r="J54" i="33" s="1"/>
  <c r="J56" i="33"/>
  <c r="J55" i="33"/>
  <c r="J53" i="33"/>
  <c r="J52" i="33"/>
  <c r="J51" i="33"/>
  <c r="J50" i="33"/>
  <c r="J49" i="33"/>
  <c r="J48" i="33"/>
  <c r="J47" i="33"/>
  <c r="J46" i="33"/>
  <c r="J45" i="33"/>
  <c r="J44" i="33"/>
  <c r="J43" i="33"/>
  <c r="J42" i="33"/>
  <c r="J41" i="33"/>
  <c r="J40" i="33"/>
  <c r="J36" i="33" s="1"/>
  <c r="J39" i="33"/>
  <c r="J38" i="33"/>
  <c r="J37" i="33"/>
  <c r="J35" i="33"/>
  <c r="J34" i="33"/>
  <c r="J33" i="33"/>
  <c r="J32" i="33"/>
  <c r="J31" i="33"/>
  <c r="J30" i="33"/>
  <c r="J29" i="33"/>
  <c r="J28" i="33"/>
  <c r="J27" i="33"/>
  <c r="J26" i="33"/>
  <c r="J25" i="33"/>
  <c r="J24" i="33"/>
  <c r="J23" i="33"/>
  <c r="J22" i="33"/>
  <c r="J21" i="33"/>
  <c r="J20" i="33"/>
  <c r="J19" i="33"/>
  <c r="G26" i="33"/>
  <c r="G72" i="33"/>
  <c r="G62" i="33"/>
  <c r="G54" i="33"/>
  <c r="G47" i="33"/>
  <c r="G21" i="33"/>
  <c r="G22" i="33"/>
  <c r="G23" i="33"/>
  <c r="G24" i="33"/>
  <c r="G25" i="33"/>
  <c r="G27" i="33"/>
  <c r="G28" i="33"/>
  <c r="G29" i="33"/>
  <c r="G30" i="33"/>
  <c r="G31" i="33"/>
  <c r="G32" i="33"/>
  <c r="G33" i="33"/>
  <c r="G34" i="33"/>
  <c r="G35" i="33"/>
  <c r="G37" i="33"/>
  <c r="G38" i="33"/>
  <c r="G39" i="33"/>
  <c r="G40" i="33"/>
  <c r="G41" i="33"/>
  <c r="G42" i="33"/>
  <c r="G43" i="33"/>
  <c r="G44" i="33"/>
  <c r="G45" i="33"/>
  <c r="G46" i="33"/>
  <c r="G48" i="33"/>
  <c r="G49" i="33"/>
  <c r="G50" i="33"/>
  <c r="G51" i="33"/>
  <c r="G52" i="33"/>
  <c r="G53" i="33"/>
  <c r="G55" i="33"/>
  <c r="G56" i="33"/>
  <c r="G57" i="33"/>
  <c r="G58" i="33"/>
  <c r="G59" i="33"/>
  <c r="G60" i="33"/>
  <c r="G61" i="33"/>
  <c r="G63" i="33"/>
  <c r="G64" i="33"/>
  <c r="G65" i="33"/>
  <c r="G66" i="33"/>
  <c r="G67" i="33"/>
  <c r="G68" i="33"/>
  <c r="G69" i="33"/>
  <c r="G70" i="33"/>
  <c r="G71" i="33"/>
  <c r="G73" i="33"/>
  <c r="G74" i="33"/>
  <c r="G75" i="33"/>
  <c r="G76" i="33"/>
  <c r="G77" i="33"/>
  <c r="G78" i="33"/>
  <c r="G79" i="33"/>
  <c r="G80" i="33"/>
  <c r="G81" i="33"/>
  <c r="G82" i="33"/>
  <c r="G83" i="33"/>
  <c r="G84" i="33"/>
  <c r="G85" i="33"/>
  <c r="G86" i="33"/>
  <c r="G87" i="33"/>
  <c r="G88" i="33"/>
  <c r="G89" i="33"/>
  <c r="G90" i="33"/>
  <c r="G91" i="33"/>
  <c r="G92" i="33"/>
  <c r="G20" i="33"/>
  <c r="G19" i="33"/>
  <c r="S17" i="33"/>
  <c r="P17" i="33"/>
  <c r="M17" i="33"/>
  <c r="J17" i="33"/>
  <c r="G17" i="33"/>
  <c r="L39" i="55"/>
  <c r="AT41" i="56"/>
  <c r="AK41" i="56"/>
  <c r="AB41" i="56"/>
  <c r="S41" i="56"/>
  <c r="J41" i="56"/>
  <c r="AT33" i="56"/>
  <c r="AT32" i="56"/>
  <c r="AT31" i="56"/>
  <c r="AT30" i="56"/>
  <c r="AT29" i="56"/>
  <c r="AT28" i="56"/>
  <c r="AT27" i="56"/>
  <c r="AK33" i="56"/>
  <c r="AK32" i="56"/>
  <c r="AK31" i="56"/>
  <c r="AK30" i="56"/>
  <c r="AK29" i="56"/>
  <c r="AK28" i="56"/>
  <c r="AK27" i="56"/>
  <c r="AB33" i="56"/>
  <c r="AB32" i="56"/>
  <c r="AB31" i="56"/>
  <c r="AB30" i="56"/>
  <c r="AB29" i="56"/>
  <c r="AB28" i="56"/>
  <c r="AB27" i="56"/>
  <c r="S33" i="56"/>
  <c r="S32" i="56"/>
  <c r="S31" i="56"/>
  <c r="S30" i="56"/>
  <c r="S29" i="56"/>
  <c r="S28" i="56"/>
  <c r="S27" i="56"/>
  <c r="J28" i="56"/>
  <c r="J29" i="56"/>
  <c r="J30" i="56"/>
  <c r="J31" i="56"/>
  <c r="J32" i="56"/>
  <c r="J33" i="56"/>
  <c r="J27" i="56"/>
  <c r="AT25" i="56"/>
  <c r="AT24" i="56"/>
  <c r="AT23" i="56"/>
  <c r="AT22" i="56"/>
  <c r="AT21" i="56"/>
  <c r="AT20" i="56"/>
  <c r="AT19" i="56"/>
  <c r="AK25" i="56"/>
  <c r="AK24" i="56"/>
  <c r="AK23" i="56"/>
  <c r="AK22" i="56"/>
  <c r="AK21" i="56"/>
  <c r="AK20" i="56"/>
  <c r="AK19" i="56"/>
  <c r="AB25" i="56"/>
  <c r="AB24" i="56"/>
  <c r="AB23" i="56"/>
  <c r="AB22" i="56"/>
  <c r="AB21" i="56"/>
  <c r="AB20" i="56"/>
  <c r="AB19" i="56"/>
  <c r="S25" i="56"/>
  <c r="S24" i="56"/>
  <c r="S23" i="56"/>
  <c r="S22" i="56"/>
  <c r="S21" i="56"/>
  <c r="S20" i="56"/>
  <c r="S19" i="56"/>
  <c r="J20" i="56"/>
  <c r="J21" i="56"/>
  <c r="J22" i="56"/>
  <c r="J23" i="56"/>
  <c r="J24" i="56"/>
  <c r="J25" i="56"/>
  <c r="E164" i="33"/>
  <c r="D133" i="33"/>
  <c r="J19" i="56"/>
  <c r="R40" i="55"/>
  <c r="R39" i="55"/>
  <c r="O40" i="55"/>
  <c r="O39" i="55"/>
  <c r="L40" i="55"/>
  <c r="I40" i="55"/>
  <c r="I39" i="55"/>
  <c r="F40" i="55"/>
  <c r="F39" i="55"/>
  <c r="R25" i="55"/>
  <c r="R24" i="55"/>
  <c r="R23" i="55"/>
  <c r="R22" i="55"/>
  <c r="R21" i="55"/>
  <c r="R20" i="55"/>
  <c r="R19" i="55"/>
  <c r="O25" i="55"/>
  <c r="O24" i="55"/>
  <c r="O23" i="55"/>
  <c r="O22" i="55"/>
  <c r="O21" i="55"/>
  <c r="O20" i="55"/>
  <c r="O19" i="55"/>
  <c r="L25" i="55"/>
  <c r="L24" i="55"/>
  <c r="L23" i="55"/>
  <c r="L22" i="55"/>
  <c r="L21" i="55"/>
  <c r="L20" i="55"/>
  <c r="L19" i="55"/>
  <c r="I25" i="55"/>
  <c r="I24" i="55"/>
  <c r="I23" i="55"/>
  <c r="I22" i="55"/>
  <c r="I21" i="55"/>
  <c r="I20" i="55"/>
  <c r="I19" i="55"/>
  <c r="F20" i="55"/>
  <c r="F21" i="55"/>
  <c r="F22" i="55"/>
  <c r="F23" i="55"/>
  <c r="F24" i="55"/>
  <c r="F25" i="55"/>
  <c r="F19" i="55"/>
  <c r="R21" i="13"/>
  <c r="O21" i="13"/>
  <c r="L21" i="13"/>
  <c r="I21" i="13"/>
  <c r="R41" i="13"/>
  <c r="O41" i="13"/>
  <c r="L41" i="13"/>
  <c r="I41" i="13"/>
  <c r="F41" i="13"/>
  <c r="R19" i="13"/>
  <c r="R25" i="13"/>
  <c r="R24" i="13"/>
  <c r="R23" i="13"/>
  <c r="R22" i="13"/>
  <c r="R20" i="13"/>
  <c r="O25" i="13"/>
  <c r="O24" i="13"/>
  <c r="O23" i="13"/>
  <c r="O22" i="13"/>
  <c r="O20" i="13"/>
  <c r="O19" i="13"/>
  <c r="L25" i="13"/>
  <c r="L24" i="13"/>
  <c r="L23" i="13"/>
  <c r="L22" i="13"/>
  <c r="L20" i="13"/>
  <c r="L19" i="13"/>
  <c r="I25" i="13"/>
  <c r="I24" i="13"/>
  <c r="I23" i="13"/>
  <c r="I22" i="13"/>
  <c r="I20" i="13"/>
  <c r="F20" i="13"/>
  <c r="F21" i="13"/>
  <c r="F22" i="13"/>
  <c r="F23" i="13"/>
  <c r="F24" i="13"/>
  <c r="F25" i="13"/>
  <c r="F19" i="13"/>
  <c r="G36" i="33" l="1"/>
  <c r="T58" i="39"/>
  <c r="T138" i="39"/>
  <c r="D205" i="39"/>
  <c r="E203" i="39"/>
  <c r="D204" i="39"/>
  <c r="D203" i="39"/>
  <c r="J39" i="39"/>
  <c r="P44" i="56" l="1"/>
  <c r="BI44" i="56"/>
  <c r="R169" i="39"/>
  <c r="R168" i="39"/>
  <c r="R167" i="39"/>
  <c r="R166" i="39"/>
  <c r="O169" i="39"/>
  <c r="O168" i="39"/>
  <c r="O167" i="39"/>
  <c r="O166" i="39"/>
  <c r="L169" i="39"/>
  <c r="L168" i="39"/>
  <c r="L167" i="39"/>
  <c r="L166" i="39"/>
  <c r="I169" i="39"/>
  <c r="I168" i="39"/>
  <c r="I167" i="39"/>
  <c r="I166" i="39"/>
  <c r="F166" i="39"/>
  <c r="F169" i="39"/>
  <c r="F168" i="39"/>
  <c r="F167" i="39"/>
  <c r="R92" i="39"/>
  <c r="R91" i="39"/>
  <c r="R90" i="39"/>
  <c r="R89" i="39"/>
  <c r="O92" i="39"/>
  <c r="O91" i="39"/>
  <c r="O90" i="39"/>
  <c r="O89" i="39"/>
  <c r="L92" i="39"/>
  <c r="L91" i="39"/>
  <c r="L90" i="39"/>
  <c r="L89" i="39"/>
  <c r="I92" i="39"/>
  <c r="I91" i="39"/>
  <c r="I90" i="39"/>
  <c r="I89" i="39"/>
  <c r="F92" i="39"/>
  <c r="F91" i="39"/>
  <c r="F90" i="39"/>
  <c r="F89" i="39"/>
  <c r="R15" i="39"/>
  <c r="R14" i="39"/>
  <c r="R13" i="39"/>
  <c r="R12" i="39"/>
  <c r="O15" i="39"/>
  <c r="O14" i="39"/>
  <c r="O13" i="39"/>
  <c r="O12" i="39"/>
  <c r="L15" i="39"/>
  <c r="L14" i="39"/>
  <c r="L13" i="39"/>
  <c r="L12" i="39"/>
  <c r="I15" i="39"/>
  <c r="I14" i="39"/>
  <c r="I13" i="39"/>
  <c r="I12" i="39"/>
  <c r="F15" i="39"/>
  <c r="F13" i="39"/>
  <c r="F14" i="39"/>
  <c r="E16" i="39"/>
  <c r="R171" i="39"/>
  <c r="O171" i="39"/>
  <c r="L171" i="39"/>
  <c r="I171" i="39"/>
  <c r="F171" i="39"/>
  <c r="R94" i="39"/>
  <c r="O94" i="39"/>
  <c r="L94" i="39"/>
  <c r="I94" i="39"/>
  <c r="F94" i="39"/>
  <c r="R17" i="39"/>
  <c r="O17" i="39"/>
  <c r="L17" i="39"/>
  <c r="I17" i="39"/>
  <c r="F17" i="39"/>
  <c r="H102" i="58"/>
  <c r="I102" i="58"/>
  <c r="J102" i="58"/>
  <c r="K102" i="58"/>
  <c r="L102" i="58"/>
  <c r="M102" i="58"/>
  <c r="N102" i="58"/>
  <c r="O102" i="58"/>
  <c r="P102" i="58"/>
  <c r="Q102" i="58"/>
  <c r="R102" i="58"/>
  <c r="S102" i="58"/>
  <c r="T102" i="58"/>
  <c r="U102" i="58"/>
  <c r="V102" i="58"/>
  <c r="H103" i="58"/>
  <c r="I103" i="58"/>
  <c r="J103" i="58"/>
  <c r="K103" i="58"/>
  <c r="L103" i="58"/>
  <c r="M103" i="58"/>
  <c r="N103" i="58"/>
  <c r="O103" i="58"/>
  <c r="P103" i="58"/>
  <c r="Q103" i="58"/>
  <c r="R103" i="58"/>
  <c r="S103" i="58"/>
  <c r="T103" i="58"/>
  <c r="U103" i="58"/>
  <c r="V103" i="58"/>
  <c r="I104" i="58"/>
  <c r="L104" i="58"/>
  <c r="O104" i="58"/>
  <c r="R104" i="58"/>
  <c r="U104" i="58"/>
  <c r="I105" i="58"/>
  <c r="L105" i="58"/>
  <c r="O105" i="58"/>
  <c r="R105" i="58"/>
  <c r="U105" i="58"/>
  <c r="I106" i="58"/>
  <c r="L106" i="58"/>
  <c r="O106" i="58"/>
  <c r="R106" i="58"/>
  <c r="U106" i="58"/>
  <c r="I107" i="58"/>
  <c r="L107" i="58"/>
  <c r="O107" i="58"/>
  <c r="R107" i="58"/>
  <c r="U107" i="58"/>
  <c r="I108" i="58"/>
  <c r="L108" i="58"/>
  <c r="O108" i="58"/>
  <c r="R108" i="58"/>
  <c r="U108" i="58"/>
  <c r="I101" i="58"/>
  <c r="J101" i="58"/>
  <c r="K101" i="58"/>
  <c r="L101" i="58"/>
  <c r="M101" i="58"/>
  <c r="N101" i="58"/>
  <c r="O101" i="58"/>
  <c r="P101" i="58"/>
  <c r="Q101" i="58"/>
  <c r="R101" i="58"/>
  <c r="S101" i="58"/>
  <c r="T101" i="58"/>
  <c r="U101" i="58"/>
  <c r="V101" i="58"/>
  <c r="H101" i="58"/>
  <c r="I87" i="58"/>
  <c r="L87" i="58"/>
  <c r="O87" i="58"/>
  <c r="R87" i="58"/>
  <c r="U87" i="58"/>
  <c r="I88" i="58"/>
  <c r="R88" i="58"/>
  <c r="U88" i="58"/>
  <c r="I89" i="58"/>
  <c r="L89" i="58"/>
  <c r="O89" i="58"/>
  <c r="R89" i="58"/>
  <c r="U89" i="58"/>
  <c r="I90" i="58"/>
  <c r="L90" i="58"/>
  <c r="O90" i="58"/>
  <c r="R90" i="58"/>
  <c r="U90" i="58"/>
  <c r="I91" i="58"/>
  <c r="L91" i="58"/>
  <c r="O91" i="58"/>
  <c r="R91" i="58"/>
  <c r="U91" i="58"/>
  <c r="I92" i="58"/>
  <c r="L92" i="58"/>
  <c r="O92" i="58"/>
  <c r="R92" i="58"/>
  <c r="U92" i="58"/>
  <c r="I93" i="58"/>
  <c r="L93" i="58"/>
  <c r="O93" i="58"/>
  <c r="R93" i="58"/>
  <c r="U93" i="58"/>
  <c r="I94" i="58"/>
  <c r="L94" i="58"/>
  <c r="O94" i="58"/>
  <c r="R94" i="58"/>
  <c r="U94" i="58"/>
  <c r="I95" i="58"/>
  <c r="L95" i="58"/>
  <c r="O95" i="58"/>
  <c r="R95" i="58"/>
  <c r="U95" i="58"/>
  <c r="I96" i="58"/>
  <c r="L96" i="58"/>
  <c r="O96" i="58"/>
  <c r="R96" i="58"/>
  <c r="U96" i="58"/>
  <c r="I97" i="58"/>
  <c r="L97" i="58"/>
  <c r="O97" i="58"/>
  <c r="R97" i="58"/>
  <c r="U97" i="58"/>
  <c r="I98" i="58"/>
  <c r="L98" i="58"/>
  <c r="O98" i="58"/>
  <c r="R98" i="58"/>
  <c r="U98" i="58"/>
  <c r="I99" i="58"/>
  <c r="L99" i="58"/>
  <c r="O99" i="58"/>
  <c r="R99" i="58"/>
  <c r="U99" i="58"/>
  <c r="L86" i="58"/>
  <c r="O86" i="58"/>
  <c r="R86" i="58"/>
  <c r="U86" i="58"/>
  <c r="I86" i="58"/>
  <c r="D10" i="32"/>
  <c r="BL46" i="56" l="1"/>
  <c r="BI46" i="56"/>
  <c r="BF46" i="56"/>
  <c r="BC46" i="56"/>
  <c r="AZ46" i="56"/>
  <c r="AW46" i="56"/>
  <c r="AT46" i="56"/>
  <c r="AQ46" i="56"/>
  <c r="AK46" i="56"/>
  <c r="AH46" i="56"/>
  <c r="AB46" i="56"/>
  <c r="Y46" i="56"/>
  <c r="S46" i="56"/>
  <c r="P46" i="56"/>
  <c r="J46" i="56"/>
  <c r="G46" i="56"/>
  <c r="D45" i="56"/>
  <c r="D46" i="56" s="1"/>
  <c r="E29" i="32"/>
  <c r="G8" i="39"/>
  <c r="H68" i="58"/>
  <c r="H69" i="58"/>
  <c r="H67" i="58"/>
  <c r="N68" i="58"/>
  <c r="K68" i="58"/>
  <c r="C37" i="55" l="1"/>
  <c r="D73" i="39" l="1"/>
  <c r="P209" i="39"/>
  <c r="M209" i="39"/>
  <c r="J209" i="39"/>
  <c r="G209" i="39"/>
  <c r="D209" i="39"/>
  <c r="E142" i="39"/>
  <c r="G142" i="39"/>
  <c r="H142" i="39"/>
  <c r="J142" i="39"/>
  <c r="K142" i="39"/>
  <c r="M142" i="39"/>
  <c r="N142" i="39"/>
  <c r="P142" i="39"/>
  <c r="Q142" i="39"/>
  <c r="S142" i="39"/>
  <c r="D142" i="39"/>
  <c r="E138" i="39"/>
  <c r="G138" i="39"/>
  <c r="H138" i="39"/>
  <c r="J138" i="39"/>
  <c r="K138" i="39"/>
  <c r="M138" i="39"/>
  <c r="N138" i="39"/>
  <c r="P138" i="39"/>
  <c r="Q138" i="39"/>
  <c r="S138" i="39"/>
  <c r="D138" i="39"/>
  <c r="E134" i="39"/>
  <c r="G134" i="39"/>
  <c r="H134" i="39"/>
  <c r="J134" i="39"/>
  <c r="K134" i="39"/>
  <c r="M134" i="39"/>
  <c r="N134" i="39"/>
  <c r="P134" i="39"/>
  <c r="Q134" i="39"/>
  <c r="S134" i="39"/>
  <c r="D134" i="39"/>
  <c r="G130" i="39"/>
  <c r="H130" i="39"/>
  <c r="J130" i="39"/>
  <c r="K130" i="39"/>
  <c r="M130" i="39"/>
  <c r="N130" i="39"/>
  <c r="P130" i="39"/>
  <c r="Q130" i="39"/>
  <c r="S130" i="39"/>
  <c r="E130" i="39"/>
  <c r="D130" i="39"/>
  <c r="P132" i="39"/>
  <c r="M132" i="39"/>
  <c r="J132" i="39"/>
  <c r="D129" i="39"/>
  <c r="P115" i="39"/>
  <c r="M115" i="39"/>
  <c r="J115" i="39"/>
  <c r="G115" i="39"/>
  <c r="D115" i="39"/>
  <c r="P106" i="39"/>
  <c r="M106" i="39"/>
  <c r="J106" i="39"/>
  <c r="G106" i="39"/>
  <c r="D106" i="39"/>
  <c r="P99" i="39"/>
  <c r="M99" i="39"/>
  <c r="J99" i="39"/>
  <c r="G99" i="39"/>
  <c r="D99" i="39"/>
  <c r="E22" i="39"/>
  <c r="R96" i="28"/>
  <c r="R97" i="28"/>
  <c r="R98" i="28"/>
  <c r="R99" i="28"/>
  <c r="R100" i="28"/>
  <c r="R101" i="28"/>
  <c r="R102" i="28"/>
  <c r="R103" i="28"/>
  <c r="R107" i="28"/>
  <c r="R108" i="28"/>
  <c r="R109" i="28"/>
  <c r="R111" i="28"/>
  <c r="R61" i="28"/>
  <c r="R62" i="28"/>
  <c r="R64" i="28"/>
  <c r="R66" i="28"/>
  <c r="R69" i="28"/>
  <c r="R70" i="28"/>
  <c r="R72" i="28"/>
  <c r="R73" i="28"/>
  <c r="Q110" i="28"/>
  <c r="R110" i="28" s="1"/>
  <c r="E110" i="28"/>
  <c r="F110" i="28"/>
  <c r="G110" i="28"/>
  <c r="H110" i="28"/>
  <c r="I110" i="28"/>
  <c r="J110" i="28"/>
  <c r="K110" i="28"/>
  <c r="L110" i="28"/>
  <c r="M110" i="28"/>
  <c r="N110" i="28"/>
  <c r="O110" i="28"/>
  <c r="P110" i="28"/>
  <c r="F38" i="28"/>
  <c r="G38" i="28"/>
  <c r="H38" i="28"/>
  <c r="I38" i="28"/>
  <c r="J38" i="28"/>
  <c r="K38" i="28"/>
  <c r="L38" i="28"/>
  <c r="M38" i="28"/>
  <c r="N38" i="28"/>
  <c r="O38" i="28"/>
  <c r="P38" i="28"/>
  <c r="Q38" i="28"/>
  <c r="E38" i="28"/>
  <c r="D110" i="28"/>
  <c r="D38" i="28"/>
  <c r="Q111" i="28"/>
  <c r="E111" i="28"/>
  <c r="F111" i="28"/>
  <c r="G111" i="28"/>
  <c r="H111" i="28"/>
  <c r="I111" i="28"/>
  <c r="J111" i="28"/>
  <c r="K111" i="28"/>
  <c r="L111" i="28"/>
  <c r="M111" i="28"/>
  <c r="N111" i="28"/>
  <c r="O111" i="28"/>
  <c r="P111" i="28"/>
  <c r="D111" i="28"/>
  <c r="Q39" i="28"/>
  <c r="P39" i="28"/>
  <c r="O39" i="28"/>
  <c r="N39" i="28"/>
  <c r="M39" i="28"/>
  <c r="L39" i="28"/>
  <c r="K39" i="28"/>
  <c r="J39" i="28"/>
  <c r="I39" i="28"/>
  <c r="H39" i="28"/>
  <c r="G39" i="28"/>
  <c r="F39" i="28"/>
  <c r="E39" i="28"/>
  <c r="D39" i="28"/>
  <c r="Q227" i="39"/>
  <c r="N227" i="39"/>
  <c r="K227" i="39"/>
  <c r="H227" i="39"/>
  <c r="E227" i="39"/>
  <c r="Q150" i="39"/>
  <c r="N150" i="39"/>
  <c r="K150" i="39"/>
  <c r="H150" i="39"/>
  <c r="E150" i="39"/>
  <c r="Q73" i="39"/>
  <c r="N73" i="39"/>
  <c r="K73" i="39"/>
  <c r="L73" i="39" s="1"/>
  <c r="H73" i="39"/>
  <c r="E73" i="39"/>
  <c r="E126" i="39"/>
  <c r="P201" i="39"/>
  <c r="M201" i="39"/>
  <c r="J201" i="39"/>
  <c r="G201" i="39"/>
  <c r="D201" i="39"/>
  <c r="P124" i="39"/>
  <c r="M124" i="39"/>
  <c r="J124" i="39"/>
  <c r="G124" i="39"/>
  <c r="D124" i="39"/>
  <c r="P47" i="39"/>
  <c r="M47" i="39"/>
  <c r="G47" i="39"/>
  <c r="D47" i="39"/>
  <c r="D46" i="39" s="1"/>
  <c r="Q196" i="39"/>
  <c r="N196" i="39"/>
  <c r="K196" i="39"/>
  <c r="H196" i="39"/>
  <c r="E196" i="39"/>
  <c r="Q187" i="39"/>
  <c r="N187" i="39"/>
  <c r="K187" i="39"/>
  <c r="H187" i="39"/>
  <c r="E187" i="39"/>
  <c r="Q119" i="39"/>
  <c r="N119" i="39"/>
  <c r="K119" i="39"/>
  <c r="H119" i="39"/>
  <c r="E119" i="39"/>
  <c r="Q110" i="39"/>
  <c r="N110" i="39"/>
  <c r="K110" i="39"/>
  <c r="H110" i="39"/>
  <c r="E110" i="39"/>
  <c r="Q42" i="39"/>
  <c r="N42" i="39"/>
  <c r="K42" i="39"/>
  <c r="H42" i="39"/>
  <c r="E42" i="39"/>
  <c r="Q33" i="39"/>
  <c r="N33" i="39"/>
  <c r="K33" i="39"/>
  <c r="I164" i="39"/>
  <c r="J164" i="39" s="1"/>
  <c r="K164" i="39" s="1"/>
  <c r="L164" i="39" s="1"/>
  <c r="M164" i="39" s="1"/>
  <c r="N164" i="39" s="1"/>
  <c r="O164" i="39" s="1"/>
  <c r="P164" i="39" s="1"/>
  <c r="Q164" i="39" s="1"/>
  <c r="R164" i="39" s="1"/>
  <c r="S164" i="39" s="1"/>
  <c r="T164" i="39" s="1"/>
  <c r="U164" i="39" s="1"/>
  <c r="V164" i="39" s="1"/>
  <c r="W164" i="39" s="1"/>
  <c r="H164" i="39"/>
  <c r="D41" i="33"/>
  <c r="C26" i="33"/>
  <c r="E34" i="32"/>
  <c r="D34" i="32"/>
  <c r="F34" i="32"/>
  <c r="D35" i="32"/>
  <c r="E35" i="32"/>
  <c r="F35" i="32"/>
  <c r="E46" i="32"/>
  <c r="E55" i="32" s="1"/>
  <c r="R24" i="28" l="1"/>
  <c r="R25" i="28"/>
  <c r="R26" i="28"/>
  <c r="R27" i="28"/>
  <c r="R28" i="28"/>
  <c r="R29" i="28"/>
  <c r="R30" i="28"/>
  <c r="R31" i="28"/>
  <c r="R32" i="28"/>
  <c r="R33" i="28"/>
  <c r="R34" i="28"/>
  <c r="R35" i="28"/>
  <c r="R36" i="28"/>
  <c r="R37" i="28"/>
  <c r="R38" i="28"/>
  <c r="R39" i="28"/>
  <c r="D86" i="33"/>
  <c r="G24" i="31"/>
  <c r="E99" i="39"/>
  <c r="E100" i="39" s="1"/>
  <c r="D103" i="39"/>
  <c r="R89" i="28"/>
  <c r="R90" i="28"/>
  <c r="R91" i="28"/>
  <c r="R92" i="28"/>
  <c r="R93" i="28"/>
  <c r="R94" i="28"/>
  <c r="R16" i="28"/>
  <c r="S50" i="39"/>
  <c r="E26" i="39"/>
  <c r="C54" i="33" l="1"/>
  <c r="AF67" i="49"/>
  <c r="AE67" i="49"/>
  <c r="AD67" i="49"/>
  <c r="AC67" i="49"/>
  <c r="AB67" i="49"/>
  <c r="AA67" i="49"/>
  <c r="Z67" i="49"/>
  <c r="Y67" i="49"/>
  <c r="X67" i="49"/>
  <c r="W67" i="49"/>
  <c r="V67" i="49"/>
  <c r="U67" i="49"/>
  <c r="O67" i="49"/>
  <c r="N67" i="49"/>
  <c r="M67" i="49"/>
  <c r="L67" i="49"/>
  <c r="K67" i="49"/>
  <c r="J67" i="49"/>
  <c r="I67" i="49"/>
  <c r="H67" i="49"/>
  <c r="G67" i="49"/>
  <c r="F67" i="49"/>
  <c r="E67" i="49"/>
  <c r="D67" i="49"/>
  <c r="AG65" i="49"/>
  <c r="P65" i="49"/>
  <c r="AF64" i="49"/>
  <c r="AE64" i="49"/>
  <c r="AD64" i="49"/>
  <c r="AC64" i="49"/>
  <c r="AB64" i="49"/>
  <c r="AA64" i="49"/>
  <c r="Z64" i="49"/>
  <c r="Y64" i="49"/>
  <c r="X64" i="49"/>
  <c r="W64" i="49"/>
  <c r="V64" i="49"/>
  <c r="U64" i="49"/>
  <c r="O64" i="49"/>
  <c r="N64" i="49"/>
  <c r="M64" i="49"/>
  <c r="L64" i="49"/>
  <c r="K64" i="49"/>
  <c r="J64" i="49"/>
  <c r="I64" i="49"/>
  <c r="H64" i="49"/>
  <c r="G64" i="49"/>
  <c r="F64" i="49"/>
  <c r="E64" i="49"/>
  <c r="D64" i="49"/>
  <c r="AG62" i="49"/>
  <c r="P62" i="49"/>
  <c r="D59" i="28"/>
  <c r="P67" i="49" l="1"/>
  <c r="P66" i="49" s="1"/>
  <c r="AG67" i="49"/>
  <c r="AG66" i="49" s="1"/>
  <c r="P64" i="49"/>
  <c r="P63" i="49" s="1"/>
  <c r="AG64" i="49"/>
  <c r="AG63" i="49" s="1"/>
  <c r="T80" i="58"/>
  <c r="Q80" i="58"/>
  <c r="N80" i="58"/>
  <c r="K80" i="58"/>
  <c r="T46" i="57"/>
  <c r="Q46" i="57"/>
  <c r="N46" i="57"/>
  <c r="K46" i="57"/>
  <c r="T81" i="57"/>
  <c r="Q81" i="57"/>
  <c r="N81" i="57"/>
  <c r="K81" i="57"/>
  <c r="T81" i="16"/>
  <c r="Q81" i="16"/>
  <c r="N81" i="16"/>
  <c r="K81" i="16"/>
  <c r="T46" i="16"/>
  <c r="Q46" i="16"/>
  <c r="N46" i="16"/>
  <c r="K46" i="16"/>
  <c r="P162" i="39"/>
  <c r="M162" i="39"/>
  <c r="J162" i="39"/>
  <c r="G162" i="39"/>
  <c r="G85" i="39"/>
  <c r="P85" i="39"/>
  <c r="J85" i="39"/>
  <c r="M85" i="39"/>
  <c r="AR20" i="58" l="1"/>
  <c r="AR14" i="58"/>
  <c r="AR15" i="58"/>
  <c r="F10" i="32"/>
  <c r="L49" i="58"/>
  <c r="L53" i="58" s="1"/>
  <c r="M49" i="58" l="1"/>
  <c r="R196" i="39" l="1"/>
  <c r="O196" i="39"/>
  <c r="L196" i="39"/>
  <c r="I196" i="39"/>
  <c r="F196" i="39"/>
  <c r="R187" i="39"/>
  <c r="O187" i="39"/>
  <c r="L187" i="39"/>
  <c r="I187" i="39"/>
  <c r="F187" i="39"/>
  <c r="H106" i="39"/>
  <c r="F109" i="39"/>
  <c r="H109" i="39"/>
  <c r="D30" i="33" l="1"/>
  <c r="K210" i="39" l="1"/>
  <c r="E52" i="28"/>
  <c r="K16" i="39"/>
  <c r="L17" i="16" l="1"/>
  <c r="O17" i="16"/>
  <c r="R17" i="16"/>
  <c r="U17" i="16"/>
  <c r="X17" i="16"/>
  <c r="AA17" i="16"/>
  <c r="AD17" i="16"/>
  <c r="AG17" i="16"/>
  <c r="AJ17" i="16"/>
  <c r="AM17" i="16"/>
  <c r="AP17" i="16"/>
  <c r="D43" i="13"/>
  <c r="I47" i="33"/>
  <c r="G44" i="56" l="1"/>
  <c r="AN45" i="56"/>
  <c r="AN46" i="56" s="1"/>
  <c r="AE45" i="56"/>
  <c r="AE46" i="56" s="1"/>
  <c r="V45" i="56"/>
  <c r="V46" i="56" s="1"/>
  <c r="M45" i="56"/>
  <c r="M46" i="56" s="1"/>
  <c r="BF44" i="56"/>
  <c r="BC44" i="56"/>
  <c r="AZ44" i="56"/>
  <c r="AT44" i="56"/>
  <c r="AQ44" i="56"/>
  <c r="AN44" i="56"/>
  <c r="AK44" i="56"/>
  <c r="AH44" i="56"/>
  <c r="AE44" i="56"/>
  <c r="AB44" i="56"/>
  <c r="Y44" i="56"/>
  <c r="V44" i="56"/>
  <c r="S44" i="56"/>
  <c r="M44" i="56"/>
  <c r="J44" i="56"/>
  <c r="D44" i="56"/>
  <c r="P55" i="39"/>
  <c r="M55" i="39"/>
  <c r="G44" i="13"/>
  <c r="H44" i="13"/>
  <c r="I44" i="13"/>
  <c r="M44" i="13"/>
  <c r="N44" i="13"/>
  <c r="O44" i="13"/>
  <c r="P44" i="13"/>
  <c r="Q44" i="13"/>
  <c r="R44" i="13"/>
  <c r="S44" i="13"/>
  <c r="T44" i="13"/>
  <c r="U44" i="13"/>
  <c r="V44" i="13"/>
  <c r="W44" i="13"/>
  <c r="C44" i="13"/>
  <c r="T42" i="55"/>
  <c r="U42" i="55"/>
  <c r="V42" i="55"/>
  <c r="W42" i="55"/>
  <c r="G42" i="55"/>
  <c r="H42" i="55"/>
  <c r="I42" i="55"/>
  <c r="J42" i="55"/>
  <c r="K42" i="55"/>
  <c r="L42" i="55"/>
  <c r="M42" i="55"/>
  <c r="N42" i="55"/>
  <c r="O42" i="55"/>
  <c r="P42" i="55"/>
  <c r="Q42" i="55"/>
  <c r="R42" i="55"/>
  <c r="S42" i="55"/>
  <c r="C42" i="55"/>
  <c r="E31" i="31"/>
  <c r="F31" i="31"/>
  <c r="D31" i="31"/>
  <c r="E85" i="32"/>
  <c r="D85" i="32"/>
  <c r="E74" i="31"/>
  <c r="D74" i="31"/>
  <c r="D67" i="31"/>
  <c r="E67" i="31"/>
  <c r="D59" i="31"/>
  <c r="E59" i="31"/>
  <c r="F14" i="58"/>
  <c r="G14" i="58" s="1"/>
  <c r="AT14" i="58" s="1"/>
  <c r="F16" i="58" l="1"/>
  <c r="G16" i="58" s="1"/>
  <c r="AT16" i="58" s="1"/>
  <c r="F36" i="58"/>
  <c r="F35" i="58"/>
  <c r="F34" i="58"/>
  <c r="F33" i="58"/>
  <c r="F32" i="58"/>
  <c r="F27" i="58"/>
  <c r="G27" i="58" s="1"/>
  <c r="AT27" i="58" s="1"/>
  <c r="F26" i="58"/>
  <c r="G26" i="58" s="1"/>
  <c r="AT26" i="58" s="1"/>
  <c r="F25" i="58"/>
  <c r="G25" i="58" s="1"/>
  <c r="AT25" i="58" s="1"/>
  <c r="F24" i="58"/>
  <c r="G24" i="58" s="1"/>
  <c r="AT24" i="58" s="1"/>
  <c r="F23" i="58"/>
  <c r="G23" i="58" s="1"/>
  <c r="AT23" i="58" s="1"/>
  <c r="F22" i="58"/>
  <c r="G22" i="58" s="1"/>
  <c r="AT22" i="58" s="1"/>
  <c r="F21" i="58"/>
  <c r="G21" i="58" s="1"/>
  <c r="AT21" i="58" s="1"/>
  <c r="F20" i="58"/>
  <c r="G20" i="58" s="1"/>
  <c r="AT20" i="58" s="1"/>
  <c r="F19" i="58"/>
  <c r="G19" i="58" s="1"/>
  <c r="AT19" i="58" s="1"/>
  <c r="F18" i="58"/>
  <c r="G18" i="58" s="1"/>
  <c r="AT18" i="58" s="1"/>
  <c r="F15" i="58"/>
  <c r="AP17" i="58"/>
  <c r="AP13" i="58" s="1"/>
  <c r="F36" i="16"/>
  <c r="F35" i="16"/>
  <c r="F34" i="16"/>
  <c r="F33" i="16"/>
  <c r="F32" i="16"/>
  <c r="F32" i="57"/>
  <c r="F27" i="16"/>
  <c r="F26" i="16"/>
  <c r="F25" i="16"/>
  <c r="F24" i="16"/>
  <c r="F23" i="16"/>
  <c r="F22" i="16"/>
  <c r="F21" i="16"/>
  <c r="F20" i="16"/>
  <c r="F19" i="16"/>
  <c r="F18" i="16"/>
  <c r="F16" i="16"/>
  <c r="F15" i="16"/>
  <c r="F15" i="57"/>
  <c r="G15" i="57" s="1"/>
  <c r="F16" i="57"/>
  <c r="G16" i="57" s="1"/>
  <c r="AT16" i="57" s="1"/>
  <c r="F18" i="57"/>
  <c r="F19" i="57"/>
  <c r="G19" i="57" s="1"/>
  <c r="AT19" i="57" s="1"/>
  <c r="F20" i="57"/>
  <c r="G20" i="57" s="1"/>
  <c r="AT20" i="57" s="1"/>
  <c r="F21" i="57"/>
  <c r="G21" i="57" s="1"/>
  <c r="AT21" i="57" s="1"/>
  <c r="F22" i="57"/>
  <c r="G22" i="57" s="1"/>
  <c r="AT22" i="57" s="1"/>
  <c r="F23" i="57"/>
  <c r="G23" i="57" s="1"/>
  <c r="AT23" i="57" s="1"/>
  <c r="F24" i="57"/>
  <c r="G24" i="57" s="1"/>
  <c r="AT24" i="57" s="1"/>
  <c r="F25" i="57"/>
  <c r="G25" i="57" s="1"/>
  <c r="AT25" i="57" s="1"/>
  <c r="F26" i="57"/>
  <c r="G26" i="57" s="1"/>
  <c r="AT26" i="57" s="1"/>
  <c r="F27" i="57"/>
  <c r="G27" i="57" s="1"/>
  <c r="AT27" i="57" s="1"/>
  <c r="F14" i="57"/>
  <c r="G14" i="57" s="1"/>
  <c r="AT14" i="57" s="1"/>
  <c r="D45" i="31"/>
  <c r="F28" i="31"/>
  <c r="I49" i="58"/>
  <c r="I63" i="58" s="1"/>
  <c r="I49" i="16"/>
  <c r="I54" i="16" s="1"/>
  <c r="I88" i="16" s="1"/>
  <c r="O17" i="58"/>
  <c r="O13" i="58" s="1"/>
  <c r="R17" i="58"/>
  <c r="U17" i="58"/>
  <c r="X17" i="58"/>
  <c r="X13" i="58" s="1"/>
  <c r="AA17" i="58"/>
  <c r="AA13" i="58" s="1"/>
  <c r="AD17" i="58"/>
  <c r="AD13" i="58" s="1"/>
  <c r="AG17" i="58"/>
  <c r="AG13" i="58" s="1"/>
  <c r="AJ17" i="58"/>
  <c r="AJ13" i="58" s="1"/>
  <c r="AM17" i="58"/>
  <c r="L17" i="58"/>
  <c r="L13" i="58" s="1"/>
  <c r="R13" i="58"/>
  <c r="U13" i="58"/>
  <c r="F31" i="58"/>
  <c r="F29" i="58"/>
  <c r="G33" i="58"/>
  <c r="AT33" i="58" s="1"/>
  <c r="G34" i="58"/>
  <c r="AT34" i="58" s="1"/>
  <c r="G35" i="58"/>
  <c r="AT35" i="58" s="1"/>
  <c r="G36" i="58"/>
  <c r="AT36" i="58" s="1"/>
  <c r="G32" i="58"/>
  <c r="AT32" i="58" s="1"/>
  <c r="G15" i="58"/>
  <c r="AT15" i="58" s="1"/>
  <c r="F83" i="58"/>
  <c r="G83" i="58" s="1"/>
  <c r="H83" i="58" s="1"/>
  <c r="I83" i="58" s="1"/>
  <c r="J83" i="58" s="1"/>
  <c r="F48" i="58"/>
  <c r="G48" i="58" s="1"/>
  <c r="H48" i="58" s="1"/>
  <c r="I48" i="58" s="1"/>
  <c r="J48" i="58" s="1"/>
  <c r="F83" i="57"/>
  <c r="G83" i="57" s="1"/>
  <c r="H83" i="57" s="1"/>
  <c r="I83" i="57" s="1"/>
  <c r="J83" i="57" s="1"/>
  <c r="I49" i="57"/>
  <c r="F48" i="57"/>
  <c r="G48" i="57" s="1"/>
  <c r="H48" i="57" s="1"/>
  <c r="I48" i="57" s="1"/>
  <c r="J48" i="57" s="1"/>
  <c r="K48" i="57" s="1"/>
  <c r="F31" i="57"/>
  <c r="F29" i="57"/>
  <c r="AM17" i="57"/>
  <c r="AJ17" i="57"/>
  <c r="AG17" i="57"/>
  <c r="AD17" i="57"/>
  <c r="AA17" i="57"/>
  <c r="X17" i="57"/>
  <c r="U17" i="57"/>
  <c r="R17" i="57"/>
  <c r="O17" i="57"/>
  <c r="L17" i="57"/>
  <c r="I17" i="57"/>
  <c r="G18" i="57"/>
  <c r="AT18" i="57" s="1"/>
  <c r="F10" i="57"/>
  <c r="G10" i="57" s="1"/>
  <c r="H10" i="57" s="1"/>
  <c r="I10" i="57" s="1"/>
  <c r="J10" i="57" s="1"/>
  <c r="AR33" i="16"/>
  <c r="G14" i="16" l="1"/>
  <c r="AT14" i="16" s="1"/>
  <c r="G15" i="16"/>
  <c r="AT15" i="16" s="1"/>
  <c r="I71" i="58"/>
  <c r="J49" i="57"/>
  <c r="AT15" i="57"/>
  <c r="F17" i="16"/>
  <c r="F17" i="57"/>
  <c r="F17" i="58"/>
  <c r="F13" i="58" s="1"/>
  <c r="G17" i="57"/>
  <c r="AT17" i="57" s="1"/>
  <c r="E83" i="16" l="1"/>
  <c r="F83" i="16" s="1"/>
  <c r="G83" i="16" s="1"/>
  <c r="H83" i="16" s="1"/>
  <c r="I83" i="16" s="1"/>
  <c r="J83" i="16" s="1"/>
  <c r="F48" i="16"/>
  <c r="G48" i="16"/>
  <c r="H48" i="16" s="1"/>
  <c r="I48" i="16" s="1"/>
  <c r="J48" i="16" s="1"/>
  <c r="F13" i="16"/>
  <c r="P43" i="13"/>
  <c r="AM29" i="16" l="1"/>
  <c r="C3" i="13"/>
  <c r="C2" i="49" s="1"/>
  <c r="G4" i="13"/>
  <c r="G4" i="56" s="1"/>
  <c r="F4" i="13"/>
  <c r="F4" i="56" s="1"/>
  <c r="G4" i="37"/>
  <c r="W60" i="49" l="1"/>
  <c r="AG60" i="49" s="1"/>
  <c r="F33" i="49"/>
  <c r="P33" i="49" s="1"/>
  <c r="F70" i="49"/>
  <c r="P70" i="49" s="1"/>
  <c r="F50" i="49"/>
  <c r="F22" i="49"/>
  <c r="P22" i="49" s="1"/>
  <c r="F60" i="49"/>
  <c r="P60" i="49" s="1"/>
  <c r="F43" i="49"/>
  <c r="P43" i="49" s="1"/>
  <c r="F7" i="49"/>
  <c r="P7" i="49" s="1"/>
  <c r="C3" i="56"/>
  <c r="G4" i="55"/>
  <c r="F4" i="55"/>
  <c r="E61" i="28" l="1"/>
  <c r="G36" i="16"/>
  <c r="AT36" i="16" s="1"/>
  <c r="G35" i="16"/>
  <c r="AT35" i="16" s="1"/>
  <c r="G34" i="16"/>
  <c r="AT34" i="16" s="1"/>
  <c r="G33" i="16"/>
  <c r="AT33" i="16" s="1"/>
  <c r="G32" i="16"/>
  <c r="AT32" i="16" s="1"/>
  <c r="G16" i="16"/>
  <c r="AT16" i="16" s="1"/>
  <c r="G18" i="16"/>
  <c r="AT18" i="16" s="1"/>
  <c r="G19" i="16"/>
  <c r="AT19" i="16" s="1"/>
  <c r="G20" i="16"/>
  <c r="AT20" i="16" s="1"/>
  <c r="G21" i="16"/>
  <c r="AT21" i="16" s="1"/>
  <c r="G22" i="16"/>
  <c r="AT22" i="16" s="1"/>
  <c r="G23" i="16"/>
  <c r="AT23" i="16" s="1"/>
  <c r="G24" i="16"/>
  <c r="AT24" i="16" s="1"/>
  <c r="G25" i="16"/>
  <c r="AT25" i="16" s="1"/>
  <c r="G26" i="16"/>
  <c r="AT26" i="16" s="1"/>
  <c r="G27" i="16"/>
  <c r="AT27" i="16" s="1"/>
  <c r="H10" i="16"/>
  <c r="I10" i="16" s="1"/>
  <c r="J10" i="16" s="1"/>
  <c r="F31" i="16"/>
  <c r="F29" i="16"/>
  <c r="G17" i="16" l="1"/>
  <c r="AT17" i="16" s="1"/>
  <c r="C1" i="13" l="1"/>
  <c r="C1" i="56" s="1"/>
  <c r="H41" i="13"/>
  <c r="D50" i="33"/>
  <c r="Z50" i="33" s="1"/>
  <c r="AA50" i="33" s="1"/>
  <c r="K102" i="28"/>
  <c r="E52" i="31"/>
  <c r="D52" i="31"/>
  <c r="E38" i="31"/>
  <c r="F38" i="31"/>
  <c r="D38" i="31"/>
  <c r="F30" i="31"/>
  <c r="F27" i="31"/>
  <c r="F29" i="31"/>
  <c r="E27" i="31"/>
  <c r="E28" i="31"/>
  <c r="E29" i="31"/>
  <c r="E30" i="31"/>
  <c r="D27" i="31"/>
  <c r="D28" i="31"/>
  <c r="D29" i="31"/>
  <c r="D30" i="31"/>
  <c r="D25" i="31"/>
  <c r="D17" i="31"/>
  <c r="D10" i="31"/>
  <c r="E10" i="31"/>
  <c r="F10" i="31"/>
  <c r="E17" i="31"/>
  <c r="F17" i="31"/>
  <c r="D26" i="31"/>
  <c r="H71" i="37"/>
  <c r="H46" i="37"/>
  <c r="H35" i="37"/>
  <c r="F25" i="37"/>
  <c r="F17" i="37"/>
  <c r="U18" i="33"/>
  <c r="H18" i="33"/>
  <c r="W26" i="33"/>
  <c r="K26" i="33"/>
  <c r="R47" i="33"/>
  <c r="H47" i="33"/>
  <c r="W54" i="33"/>
  <c r="L54" i="33"/>
  <c r="W62" i="33"/>
  <c r="H62" i="33"/>
  <c r="U72" i="33"/>
  <c r="E72" i="33"/>
  <c r="W125" i="33"/>
  <c r="I125" i="33"/>
  <c r="H139" i="33"/>
  <c r="I152" i="33"/>
  <c r="E152" i="33"/>
  <c r="L146" i="33"/>
  <c r="I146" i="33"/>
  <c r="F146" i="33"/>
  <c r="H146" i="33"/>
  <c r="K146" i="33"/>
  <c r="N146" i="33"/>
  <c r="O146" i="33"/>
  <c r="Q146" i="33"/>
  <c r="R146" i="33"/>
  <c r="T146" i="33"/>
  <c r="U146" i="33"/>
  <c r="V146" i="33"/>
  <c r="W146" i="33"/>
  <c r="X146" i="33"/>
  <c r="Y146" i="33"/>
  <c r="E146" i="33"/>
  <c r="C146" i="33"/>
  <c r="C139" i="33"/>
  <c r="AE6" i="57"/>
  <c r="D39" i="39"/>
  <c r="I56" i="58"/>
  <c r="U49" i="58"/>
  <c r="U57" i="58" s="1"/>
  <c r="R49" i="58"/>
  <c r="R57" i="58" s="1"/>
  <c r="O49" i="58"/>
  <c r="O62" i="58" s="1"/>
  <c r="D103" i="28"/>
  <c r="D17" i="58"/>
  <c r="D13" i="58" s="1"/>
  <c r="K83" i="58"/>
  <c r="L83" i="58" s="1"/>
  <c r="M83" i="58" s="1"/>
  <c r="N83" i="58" s="1"/>
  <c r="O83" i="58" s="1"/>
  <c r="P83" i="58" s="1"/>
  <c r="Q83" i="58" s="1"/>
  <c r="R83" i="58" s="1"/>
  <c r="S83" i="58" s="1"/>
  <c r="T83" i="58" s="1"/>
  <c r="U83" i="58" s="1"/>
  <c r="V83" i="58" s="1"/>
  <c r="H66" i="58"/>
  <c r="K48" i="58"/>
  <c r="L48" i="58" s="1"/>
  <c r="M48" i="58" s="1"/>
  <c r="N48" i="58" s="1"/>
  <c r="O48" i="58" s="1"/>
  <c r="P48" i="58" s="1"/>
  <c r="Q48" i="58" s="1"/>
  <c r="R48" i="58" s="1"/>
  <c r="S48" i="58" s="1"/>
  <c r="T48" i="58" s="1"/>
  <c r="U48" i="58" s="1"/>
  <c r="V48" i="58" s="1"/>
  <c r="U49" i="57"/>
  <c r="U73" i="57" s="1"/>
  <c r="U108" i="57" s="1"/>
  <c r="R49" i="57"/>
  <c r="R61" i="57" s="1"/>
  <c r="R96" i="57" s="1"/>
  <c r="O49" i="57"/>
  <c r="O74" i="57" s="1"/>
  <c r="O109" i="57" s="1"/>
  <c r="L49" i="57"/>
  <c r="I60" i="57"/>
  <c r="I95" i="57" s="1"/>
  <c r="U49" i="16"/>
  <c r="U57" i="16" s="1"/>
  <c r="U91" i="16" s="1"/>
  <c r="R49" i="16"/>
  <c r="R72" i="16" s="1"/>
  <c r="R106" i="16" s="1"/>
  <c r="O49" i="16"/>
  <c r="O70" i="16" s="1"/>
  <c r="O104" i="16" s="1"/>
  <c r="L49" i="16"/>
  <c r="L70" i="16" s="1"/>
  <c r="L104" i="16" s="1"/>
  <c r="I72" i="16"/>
  <c r="I106" i="16" s="1"/>
  <c r="AM31" i="57"/>
  <c r="AJ31" i="57"/>
  <c r="AG31" i="57"/>
  <c r="AD31" i="57"/>
  <c r="AA31" i="57"/>
  <c r="X31" i="57"/>
  <c r="AQ31" i="57"/>
  <c r="AM29" i="57"/>
  <c r="AJ29" i="57"/>
  <c r="AG29" i="57"/>
  <c r="AD29" i="57"/>
  <c r="AA29" i="57"/>
  <c r="X29" i="57"/>
  <c r="X13" i="57"/>
  <c r="K10" i="57"/>
  <c r="L10" i="57" s="1"/>
  <c r="M10" i="57" s="1"/>
  <c r="N10" i="57" s="1"/>
  <c r="O10" i="57" s="1"/>
  <c r="P10" i="57" s="1"/>
  <c r="Q10" i="57" s="1"/>
  <c r="R10" i="57" s="1"/>
  <c r="S10" i="57" s="1"/>
  <c r="T10" i="57" s="1"/>
  <c r="U10" i="57" s="1"/>
  <c r="V10" i="57" s="1"/>
  <c r="D17" i="57"/>
  <c r="D13" i="57" s="1"/>
  <c r="G13" i="57"/>
  <c r="AT13" i="57" s="1"/>
  <c r="I13" i="57"/>
  <c r="L13" i="57"/>
  <c r="O13" i="57"/>
  <c r="R13" i="57"/>
  <c r="U13" i="57"/>
  <c r="I17" i="16"/>
  <c r="I13" i="16" s="1"/>
  <c r="G17" i="58" l="1"/>
  <c r="L71" i="16"/>
  <c r="L105" i="16" s="1"/>
  <c r="O61" i="58"/>
  <c r="D24" i="31"/>
  <c r="I61" i="58"/>
  <c r="I52" i="58"/>
  <c r="I70" i="58"/>
  <c r="I54" i="58"/>
  <c r="R71" i="58"/>
  <c r="R70" i="58"/>
  <c r="U72" i="58"/>
  <c r="R56" i="58"/>
  <c r="L54" i="58"/>
  <c r="L88" i="58" s="1"/>
  <c r="O59" i="58"/>
  <c r="R54" i="58"/>
  <c r="O60" i="58"/>
  <c r="I60" i="58"/>
  <c r="L62" i="58"/>
  <c r="O74" i="58"/>
  <c r="O58" i="58"/>
  <c r="R65" i="58"/>
  <c r="R53" i="58"/>
  <c r="I57" i="58"/>
  <c r="O73" i="58"/>
  <c r="O57" i="58"/>
  <c r="R64" i="58"/>
  <c r="U74" i="58"/>
  <c r="L61" i="58"/>
  <c r="O72" i="58"/>
  <c r="O56" i="58"/>
  <c r="R63" i="58"/>
  <c r="O52" i="58"/>
  <c r="L74" i="58"/>
  <c r="L60" i="58"/>
  <c r="O71" i="58"/>
  <c r="R62" i="58"/>
  <c r="U71" i="58"/>
  <c r="R52" i="58"/>
  <c r="L73" i="58"/>
  <c r="L59" i="58"/>
  <c r="O70" i="58"/>
  <c r="O54" i="58"/>
  <c r="O88" i="58" s="1"/>
  <c r="R61" i="58"/>
  <c r="U64" i="58"/>
  <c r="U52" i="58"/>
  <c r="L72" i="58"/>
  <c r="L58" i="58"/>
  <c r="O65" i="58"/>
  <c r="O53" i="58"/>
  <c r="R60" i="58"/>
  <c r="U62" i="58"/>
  <c r="P49" i="58"/>
  <c r="L52" i="58"/>
  <c r="L71" i="58"/>
  <c r="L57" i="58"/>
  <c r="O64" i="58"/>
  <c r="R74" i="58"/>
  <c r="R59" i="58"/>
  <c r="U61" i="58"/>
  <c r="V49" i="58"/>
  <c r="I73" i="58"/>
  <c r="L70" i="58"/>
  <c r="L56" i="58"/>
  <c r="O63" i="58"/>
  <c r="R73" i="58"/>
  <c r="R58" i="58"/>
  <c r="U58" i="58"/>
  <c r="L64" i="58"/>
  <c r="L63" i="58"/>
  <c r="S49" i="58"/>
  <c r="L65" i="58"/>
  <c r="R72" i="58"/>
  <c r="U56" i="58"/>
  <c r="I72" i="57"/>
  <c r="I107" i="57" s="1"/>
  <c r="U70" i="58"/>
  <c r="U60" i="58"/>
  <c r="U54" i="58"/>
  <c r="U65" i="58"/>
  <c r="U59" i="58"/>
  <c r="U53" i="58"/>
  <c r="U73" i="58"/>
  <c r="U63" i="58"/>
  <c r="I65" i="58"/>
  <c r="I59" i="58"/>
  <c r="I53" i="58"/>
  <c r="I74" i="58"/>
  <c r="I64" i="58"/>
  <c r="I58" i="58"/>
  <c r="J49" i="58"/>
  <c r="I72" i="58"/>
  <c r="I62" i="58"/>
  <c r="I74" i="16"/>
  <c r="I108" i="16" s="1"/>
  <c r="L74" i="16"/>
  <c r="L108" i="16" s="1"/>
  <c r="I58" i="57"/>
  <c r="I57" i="57"/>
  <c r="I92" i="57" s="1"/>
  <c r="O59" i="57"/>
  <c r="O94" i="57" s="1"/>
  <c r="U64" i="57"/>
  <c r="U99" i="57" s="1"/>
  <c r="U63" i="57"/>
  <c r="U98" i="57" s="1"/>
  <c r="I56" i="57"/>
  <c r="I91" i="57" s="1"/>
  <c r="U58" i="57"/>
  <c r="U93" i="57" s="1"/>
  <c r="U57" i="57"/>
  <c r="U92" i="57" s="1"/>
  <c r="I52" i="57"/>
  <c r="I87" i="57" s="1"/>
  <c r="I74" i="57"/>
  <c r="I109" i="57" s="1"/>
  <c r="I62" i="57"/>
  <c r="I97" i="57" s="1"/>
  <c r="I73" i="57"/>
  <c r="I108" i="57" s="1"/>
  <c r="I61" i="57"/>
  <c r="I96" i="57" s="1"/>
  <c r="O73" i="57"/>
  <c r="O108" i="57" s="1"/>
  <c r="L55" i="57"/>
  <c r="L90" i="57" s="1"/>
  <c r="O58" i="57"/>
  <c r="O93" i="57" s="1"/>
  <c r="L73" i="57"/>
  <c r="L108" i="57" s="1"/>
  <c r="O72" i="57"/>
  <c r="O107" i="57" s="1"/>
  <c r="M49" i="57"/>
  <c r="L64" i="57"/>
  <c r="L99" i="57" s="1"/>
  <c r="L53" i="57"/>
  <c r="L88" i="57" s="1"/>
  <c r="O57" i="57"/>
  <c r="O92" i="57" s="1"/>
  <c r="L72" i="57"/>
  <c r="L107" i="57" s="1"/>
  <c r="U72" i="57"/>
  <c r="U107" i="57" s="1"/>
  <c r="P49" i="57"/>
  <c r="L63" i="57"/>
  <c r="L98" i="57" s="1"/>
  <c r="O65" i="57"/>
  <c r="O100" i="57" s="1"/>
  <c r="U62" i="57"/>
  <c r="U97" i="57" s="1"/>
  <c r="U56" i="57"/>
  <c r="U91" i="57" s="1"/>
  <c r="L71" i="57"/>
  <c r="L106" i="57" s="1"/>
  <c r="O71" i="57"/>
  <c r="O106" i="57" s="1"/>
  <c r="V49" i="57"/>
  <c r="L62" i="57"/>
  <c r="L97" i="57" s="1"/>
  <c r="O64" i="57"/>
  <c r="O99" i="57" s="1"/>
  <c r="O56" i="57"/>
  <c r="O91" i="57" s="1"/>
  <c r="L70" i="57"/>
  <c r="L105" i="57" s="1"/>
  <c r="O70" i="57"/>
  <c r="O105" i="57" s="1"/>
  <c r="U71" i="57"/>
  <c r="U106" i="57" s="1"/>
  <c r="L52" i="57"/>
  <c r="L87" i="57" s="1"/>
  <c r="L61" i="57"/>
  <c r="L96" i="57" s="1"/>
  <c r="O55" i="57"/>
  <c r="O90" i="57" s="1"/>
  <c r="U61" i="57"/>
  <c r="U96" i="57" s="1"/>
  <c r="U55" i="57"/>
  <c r="U90" i="57" s="1"/>
  <c r="L54" i="57"/>
  <c r="L89" i="57" s="1"/>
  <c r="O52" i="57"/>
  <c r="O87" i="57" s="1"/>
  <c r="I55" i="57"/>
  <c r="I90" i="57" s="1"/>
  <c r="L60" i="57"/>
  <c r="L95" i="57" s="1"/>
  <c r="F95" i="57" s="1"/>
  <c r="O63" i="57"/>
  <c r="O98" i="57" s="1"/>
  <c r="O54" i="57"/>
  <c r="O89" i="57" s="1"/>
  <c r="U54" i="57"/>
  <c r="U89" i="57" s="1"/>
  <c r="U70" i="57"/>
  <c r="U105" i="57" s="1"/>
  <c r="L65" i="57"/>
  <c r="L100" i="57" s="1"/>
  <c r="U52" i="57"/>
  <c r="U87" i="57" s="1"/>
  <c r="I54" i="57"/>
  <c r="I89" i="57" s="1"/>
  <c r="L59" i="57"/>
  <c r="L94" i="57" s="1"/>
  <c r="O53" i="57"/>
  <c r="O88" i="57" s="1"/>
  <c r="U60" i="57"/>
  <c r="U95" i="57" s="1"/>
  <c r="I71" i="57"/>
  <c r="I106" i="57" s="1"/>
  <c r="I53" i="57"/>
  <c r="O62" i="57"/>
  <c r="O97" i="57" s="1"/>
  <c r="U53" i="57"/>
  <c r="U88" i="57" s="1"/>
  <c r="I70" i="57"/>
  <c r="I105" i="57" s="1"/>
  <c r="L56" i="57"/>
  <c r="L91" i="57" s="1"/>
  <c r="I64" i="57"/>
  <c r="I99" i="57" s="1"/>
  <c r="I59" i="57"/>
  <c r="I94" i="57" s="1"/>
  <c r="L58" i="57"/>
  <c r="L93" i="57" s="1"/>
  <c r="O61" i="57"/>
  <c r="O96" i="57" s="1"/>
  <c r="U65" i="57"/>
  <c r="U100" i="57" s="1"/>
  <c r="U59" i="57"/>
  <c r="U94" i="57" s="1"/>
  <c r="L74" i="57"/>
  <c r="L109" i="57" s="1"/>
  <c r="I63" i="57"/>
  <c r="I98" i="57" s="1"/>
  <c r="I65" i="57"/>
  <c r="I100" i="57" s="1"/>
  <c r="L57" i="57"/>
  <c r="L92" i="57" s="1"/>
  <c r="O60" i="57"/>
  <c r="O95" i="57" s="1"/>
  <c r="U74" i="57"/>
  <c r="U109" i="57" s="1"/>
  <c r="R74" i="16"/>
  <c r="R108" i="16" s="1"/>
  <c r="O65" i="16"/>
  <c r="O99" i="16" s="1"/>
  <c r="O53" i="16"/>
  <c r="O87" i="16" s="1"/>
  <c r="I73" i="16"/>
  <c r="I107" i="16" s="1"/>
  <c r="S49" i="16"/>
  <c r="O72" i="16"/>
  <c r="O106" i="16" s="1"/>
  <c r="R65" i="16"/>
  <c r="R99" i="16" s="1"/>
  <c r="R73" i="16"/>
  <c r="R107" i="16" s="1"/>
  <c r="R53" i="16"/>
  <c r="R87" i="16" s="1"/>
  <c r="R60" i="57"/>
  <c r="R95" i="57" s="1"/>
  <c r="R52" i="57"/>
  <c r="R87" i="57" s="1"/>
  <c r="R57" i="57"/>
  <c r="R92" i="57" s="1"/>
  <c r="R72" i="57"/>
  <c r="R107" i="57" s="1"/>
  <c r="R56" i="57"/>
  <c r="R91" i="57" s="1"/>
  <c r="R71" i="57"/>
  <c r="R106" i="57" s="1"/>
  <c r="R74" i="57"/>
  <c r="R109" i="57" s="1"/>
  <c r="S49" i="57"/>
  <c r="R73" i="57"/>
  <c r="R108" i="57" s="1"/>
  <c r="R65" i="57"/>
  <c r="R100" i="57" s="1"/>
  <c r="R55" i="57"/>
  <c r="R90" i="57" s="1"/>
  <c r="R70" i="57"/>
  <c r="R105" i="57" s="1"/>
  <c r="R54" i="57"/>
  <c r="R89" i="57" s="1"/>
  <c r="R58" i="57"/>
  <c r="R93" i="57" s="1"/>
  <c r="R64" i="57"/>
  <c r="R99" i="57" s="1"/>
  <c r="R53" i="57"/>
  <c r="R88" i="57" s="1"/>
  <c r="R59" i="57"/>
  <c r="R94" i="57" s="1"/>
  <c r="R63" i="57"/>
  <c r="R98" i="57" s="1"/>
  <c r="R62" i="57"/>
  <c r="R97" i="57" s="1"/>
  <c r="O71" i="16"/>
  <c r="O105" i="16" s="1"/>
  <c r="U70" i="16"/>
  <c r="U104" i="16" s="1"/>
  <c r="U74" i="16"/>
  <c r="U108" i="16" s="1"/>
  <c r="L65" i="16"/>
  <c r="L99" i="16" s="1"/>
  <c r="R71" i="16"/>
  <c r="R105" i="16" s="1"/>
  <c r="U62" i="16"/>
  <c r="U96" i="16" s="1"/>
  <c r="I71" i="16"/>
  <c r="I105" i="16" s="1"/>
  <c r="L73" i="16"/>
  <c r="L107" i="16" s="1"/>
  <c r="U73" i="16"/>
  <c r="U107" i="16" s="1"/>
  <c r="R70" i="16"/>
  <c r="R104" i="16" s="1"/>
  <c r="I65" i="16"/>
  <c r="I70" i="16"/>
  <c r="L72" i="16"/>
  <c r="L106" i="16" s="1"/>
  <c r="O74" i="16"/>
  <c r="O108" i="16" s="1"/>
  <c r="U72" i="16"/>
  <c r="U106" i="16" s="1"/>
  <c r="U65" i="16"/>
  <c r="U99" i="16" s="1"/>
  <c r="O73" i="16"/>
  <c r="O107" i="16" s="1"/>
  <c r="U71" i="16"/>
  <c r="U105" i="16" s="1"/>
  <c r="U52" i="16"/>
  <c r="U86" i="16" s="1"/>
  <c r="I57" i="16"/>
  <c r="I91" i="16" s="1"/>
  <c r="O59" i="16"/>
  <c r="O93" i="16" s="1"/>
  <c r="I55" i="16"/>
  <c r="I53" i="16"/>
  <c r="I87" i="16" s="1"/>
  <c r="U56" i="16"/>
  <c r="U90" i="16" s="1"/>
  <c r="I61" i="16"/>
  <c r="I95" i="16" s="1"/>
  <c r="R59" i="16"/>
  <c r="R93" i="16" s="1"/>
  <c r="L60" i="16"/>
  <c r="L94" i="16" s="1"/>
  <c r="O64" i="16"/>
  <c r="O98" i="16" s="1"/>
  <c r="O58" i="16"/>
  <c r="O92" i="16" s="1"/>
  <c r="L59" i="16"/>
  <c r="L93" i="16" s="1"/>
  <c r="R64" i="16"/>
  <c r="R98" i="16" s="1"/>
  <c r="R58" i="16"/>
  <c r="R92" i="16" s="1"/>
  <c r="U61" i="16"/>
  <c r="U95" i="16" s="1"/>
  <c r="I52" i="16"/>
  <c r="I86" i="16" s="1"/>
  <c r="L54" i="16"/>
  <c r="L88" i="16" s="1"/>
  <c r="O63" i="16"/>
  <c r="O97" i="16" s="1"/>
  <c r="O57" i="16"/>
  <c r="O91" i="16" s="1"/>
  <c r="I64" i="16"/>
  <c r="I98" i="16" s="1"/>
  <c r="L64" i="16"/>
  <c r="L98" i="16" s="1"/>
  <c r="L58" i="16"/>
  <c r="L92" i="16" s="1"/>
  <c r="R63" i="16"/>
  <c r="R97" i="16" s="1"/>
  <c r="R57" i="16"/>
  <c r="R91" i="16" s="1"/>
  <c r="U60" i="16"/>
  <c r="U94" i="16" s="1"/>
  <c r="U54" i="16"/>
  <c r="U88" i="16" s="1"/>
  <c r="L57" i="16"/>
  <c r="L91" i="16" s="1"/>
  <c r="I63" i="16"/>
  <c r="I97" i="16" s="1"/>
  <c r="L53" i="16"/>
  <c r="L87" i="16" s="1"/>
  <c r="O62" i="16"/>
  <c r="O96" i="16" s="1"/>
  <c r="O56" i="16"/>
  <c r="O90" i="16" s="1"/>
  <c r="I62" i="16"/>
  <c r="I96" i="16" s="1"/>
  <c r="L52" i="16"/>
  <c r="L86" i="16" s="1"/>
  <c r="L63" i="16"/>
  <c r="L97" i="16" s="1"/>
  <c r="R62" i="16"/>
  <c r="R96" i="16" s="1"/>
  <c r="R56" i="16"/>
  <c r="R90" i="16" s="1"/>
  <c r="U59" i="16"/>
  <c r="U93" i="16" s="1"/>
  <c r="U53" i="16"/>
  <c r="U87" i="16" s="1"/>
  <c r="O61" i="16"/>
  <c r="O95" i="16" s="1"/>
  <c r="I60" i="16"/>
  <c r="I94" i="16" s="1"/>
  <c r="M49" i="16"/>
  <c r="O52" i="16"/>
  <c r="O86" i="16" s="1"/>
  <c r="L62" i="16"/>
  <c r="L96" i="16" s="1"/>
  <c r="L56" i="16"/>
  <c r="L90" i="16" s="1"/>
  <c r="R61" i="16"/>
  <c r="R95" i="16" s="1"/>
  <c r="U64" i="16"/>
  <c r="U98" i="16" s="1"/>
  <c r="U58" i="16"/>
  <c r="U92" i="16" s="1"/>
  <c r="I59" i="16"/>
  <c r="I93" i="16" s="1"/>
  <c r="P49" i="16"/>
  <c r="I56" i="16"/>
  <c r="I90" i="16" s="1"/>
  <c r="O60" i="16"/>
  <c r="O94" i="16" s="1"/>
  <c r="O54" i="16"/>
  <c r="O88" i="16" s="1"/>
  <c r="I58" i="16"/>
  <c r="I92" i="16" s="1"/>
  <c r="J49" i="16"/>
  <c r="V49" i="16"/>
  <c r="R52" i="16"/>
  <c r="R86" i="16" s="1"/>
  <c r="L61" i="16"/>
  <c r="L95" i="16" s="1"/>
  <c r="R60" i="16"/>
  <c r="R94" i="16" s="1"/>
  <c r="R54" i="16"/>
  <c r="R88" i="16" s="1"/>
  <c r="U63" i="16"/>
  <c r="U97" i="16" s="1"/>
  <c r="AM31" i="58"/>
  <c r="AJ31" i="58"/>
  <c r="AG31" i="58"/>
  <c r="AD31" i="58"/>
  <c r="AA31" i="58"/>
  <c r="X31" i="58"/>
  <c r="U31" i="58"/>
  <c r="R31" i="58"/>
  <c r="R69" i="58" s="1"/>
  <c r="O31" i="58"/>
  <c r="L31" i="58"/>
  <c r="L69" i="58" s="1"/>
  <c r="I31" i="58"/>
  <c r="I69" i="58" s="1"/>
  <c r="G31" i="58"/>
  <c r="AT31" i="58" s="1"/>
  <c r="G30" i="58"/>
  <c r="AT30" i="58" s="1"/>
  <c r="AM29" i="58"/>
  <c r="AJ29" i="58"/>
  <c r="AG29" i="58"/>
  <c r="AD29" i="58"/>
  <c r="AA29" i="58"/>
  <c r="X29" i="58"/>
  <c r="U29" i="58"/>
  <c r="R29" i="58"/>
  <c r="R67" i="58" s="1"/>
  <c r="O29" i="58"/>
  <c r="L29" i="58"/>
  <c r="I29" i="58"/>
  <c r="G29" i="58"/>
  <c r="AT29" i="58" s="1"/>
  <c r="AM13" i="58"/>
  <c r="I17" i="58"/>
  <c r="I13" i="58" s="1"/>
  <c r="K10" i="58"/>
  <c r="L10" i="58" s="1"/>
  <c r="M10" i="58" s="1"/>
  <c r="N10" i="58" s="1"/>
  <c r="O10" i="58" s="1"/>
  <c r="P10" i="58" s="1"/>
  <c r="Q10" i="58" s="1"/>
  <c r="R10" i="58" s="1"/>
  <c r="S10" i="58" s="1"/>
  <c r="T10" i="58" s="1"/>
  <c r="U10" i="58" s="1"/>
  <c r="V10" i="58" s="1"/>
  <c r="W10" i="58" s="1"/>
  <c r="X10" i="58" s="1"/>
  <c r="Y10" i="58" s="1"/>
  <c r="Z10" i="58" s="1"/>
  <c r="AA10" i="58" s="1"/>
  <c r="AB10" i="58" s="1"/>
  <c r="AC10" i="58" s="1"/>
  <c r="AD10" i="58" s="1"/>
  <c r="AE10" i="58" s="1"/>
  <c r="AF10" i="58" s="1"/>
  <c r="AG10" i="58" s="1"/>
  <c r="AH10" i="58" s="1"/>
  <c r="AI10" i="58" s="1"/>
  <c r="AJ10" i="58" s="1"/>
  <c r="AK10" i="58" s="1"/>
  <c r="AL10" i="58" s="1"/>
  <c r="AM10" i="58" s="1"/>
  <c r="AN10" i="58" s="1"/>
  <c r="AO10" i="58" s="1"/>
  <c r="AP10" i="58" s="1"/>
  <c r="AQ10" i="58" s="1"/>
  <c r="AE6" i="58"/>
  <c r="C2" i="58"/>
  <c r="K83" i="57"/>
  <c r="L83" i="57" s="1"/>
  <c r="M83" i="57" s="1"/>
  <c r="N83" i="57" s="1"/>
  <c r="O83" i="57" s="1"/>
  <c r="P83" i="57" s="1"/>
  <c r="Q83" i="57" s="1"/>
  <c r="R83" i="57" s="1"/>
  <c r="S83" i="57" s="1"/>
  <c r="T83" i="57" s="1"/>
  <c r="U83" i="57" s="1"/>
  <c r="V83" i="57" s="1"/>
  <c r="U31" i="57"/>
  <c r="U69" i="57" s="1"/>
  <c r="U104" i="57" s="1"/>
  <c r="R31" i="57"/>
  <c r="R69" i="57" s="1"/>
  <c r="R104" i="57" s="1"/>
  <c r="O31" i="57"/>
  <c r="L31" i="57"/>
  <c r="L69" i="57" s="1"/>
  <c r="L104" i="57" s="1"/>
  <c r="I31" i="57"/>
  <c r="G31" i="57"/>
  <c r="AT31" i="57" s="1"/>
  <c r="U29" i="57"/>
  <c r="U67" i="57" s="1"/>
  <c r="R29" i="57"/>
  <c r="O29" i="57"/>
  <c r="L29" i="57"/>
  <c r="L67" i="57" s="1"/>
  <c r="I29" i="57"/>
  <c r="G29" i="57"/>
  <c r="L48" i="57"/>
  <c r="M48" i="57" s="1"/>
  <c r="N48" i="57" s="1"/>
  <c r="O48" i="57" s="1"/>
  <c r="P48" i="57" s="1"/>
  <c r="Q48" i="57" s="1"/>
  <c r="R48" i="57" s="1"/>
  <c r="S48" i="57" s="1"/>
  <c r="T48" i="57" s="1"/>
  <c r="U48" i="57" s="1"/>
  <c r="V48" i="57" s="1"/>
  <c r="AS31" i="57"/>
  <c r="AM13" i="57"/>
  <c r="AJ13" i="57"/>
  <c r="AG13" i="57"/>
  <c r="AD13" i="57"/>
  <c r="AA13" i="57"/>
  <c r="W10" i="57"/>
  <c r="X10" i="57" s="1"/>
  <c r="Y10" i="57" s="1"/>
  <c r="Z10" i="57" s="1"/>
  <c r="AA10" i="57" s="1"/>
  <c r="AB10" i="57" s="1"/>
  <c r="AC10" i="57" s="1"/>
  <c r="AD10" i="57" s="1"/>
  <c r="AE10" i="57" s="1"/>
  <c r="AF10" i="57" s="1"/>
  <c r="AG10" i="57" s="1"/>
  <c r="AH10" i="57" s="1"/>
  <c r="AI10" i="57" s="1"/>
  <c r="AJ10" i="57" s="1"/>
  <c r="AK10" i="57" s="1"/>
  <c r="AL10" i="57" s="1"/>
  <c r="AM10" i="57" s="1"/>
  <c r="AN10" i="57" s="1"/>
  <c r="AO10" i="57" s="1"/>
  <c r="AP10" i="57" s="1"/>
  <c r="AQ10" i="57" s="1"/>
  <c r="C2" i="57"/>
  <c r="S6" i="57" s="1"/>
  <c r="AE6" i="16"/>
  <c r="AT29" i="57" l="1"/>
  <c r="I67" i="57"/>
  <c r="L102" i="57"/>
  <c r="F60" i="57"/>
  <c r="U102" i="57"/>
  <c r="F58" i="57"/>
  <c r="I93" i="57"/>
  <c r="F53" i="57"/>
  <c r="I88" i="57"/>
  <c r="F65" i="16"/>
  <c r="I99" i="16"/>
  <c r="F70" i="16"/>
  <c r="I104" i="16"/>
  <c r="F54" i="16"/>
  <c r="F53" i="58"/>
  <c r="F87" i="58"/>
  <c r="F58" i="16"/>
  <c r="F106" i="16"/>
  <c r="F72" i="16"/>
  <c r="F52" i="57"/>
  <c r="G13" i="58"/>
  <c r="AT13" i="58" s="1"/>
  <c r="AT17" i="58"/>
  <c r="F91" i="58"/>
  <c r="F57" i="58"/>
  <c r="F93" i="58"/>
  <c r="F59" i="58"/>
  <c r="F95" i="58"/>
  <c r="F61" i="58"/>
  <c r="F90" i="58"/>
  <c r="F56" i="58"/>
  <c r="F107" i="58"/>
  <c r="F73" i="58"/>
  <c r="F104" i="58"/>
  <c r="F70" i="58"/>
  <c r="F99" i="58"/>
  <c r="F65" i="58"/>
  <c r="F88" i="58"/>
  <c r="F54" i="58"/>
  <c r="F92" i="58"/>
  <c r="F58" i="58"/>
  <c r="F106" i="58"/>
  <c r="F72" i="58"/>
  <c r="F94" i="58"/>
  <c r="F60" i="58"/>
  <c r="F97" i="58"/>
  <c r="F63" i="58"/>
  <c r="F108" i="58"/>
  <c r="F74" i="58"/>
  <c r="F98" i="58"/>
  <c r="F64" i="58"/>
  <c r="F52" i="58"/>
  <c r="F52" i="16"/>
  <c r="F87" i="57"/>
  <c r="F105" i="58"/>
  <c r="F71" i="58"/>
  <c r="F96" i="58"/>
  <c r="F62" i="58"/>
  <c r="G28" i="58"/>
  <c r="AT28" i="58" s="1"/>
  <c r="F94" i="57"/>
  <c r="F59" i="57"/>
  <c r="F107" i="57"/>
  <c r="F72" i="57"/>
  <c r="F91" i="57"/>
  <c r="F56" i="57"/>
  <c r="F99" i="57"/>
  <c r="F64" i="57"/>
  <c r="F105" i="57"/>
  <c r="F70" i="57"/>
  <c r="F92" i="57"/>
  <c r="F57" i="57"/>
  <c r="F89" i="57"/>
  <c r="F54" i="57"/>
  <c r="F100" i="57"/>
  <c r="F65" i="57"/>
  <c r="F96" i="57"/>
  <c r="F61" i="57"/>
  <c r="F93" i="57"/>
  <c r="F98" i="57"/>
  <c r="F63" i="57"/>
  <c r="F108" i="57"/>
  <c r="F73" i="57"/>
  <c r="F88" i="57"/>
  <c r="F97" i="57"/>
  <c r="F62" i="57"/>
  <c r="F106" i="57"/>
  <c r="F71" i="57"/>
  <c r="F90" i="57"/>
  <c r="F55" i="57"/>
  <c r="F109" i="57"/>
  <c r="F74" i="57"/>
  <c r="F57" i="16"/>
  <c r="F107" i="16"/>
  <c r="F73" i="16"/>
  <c r="F96" i="16"/>
  <c r="F62" i="16"/>
  <c r="F98" i="16"/>
  <c r="F64" i="16"/>
  <c r="F105" i="16"/>
  <c r="F71" i="16"/>
  <c r="F60" i="16"/>
  <c r="F97" i="16"/>
  <c r="F63" i="16"/>
  <c r="F95" i="16"/>
  <c r="F61" i="16"/>
  <c r="F56" i="16"/>
  <c r="F93" i="16"/>
  <c r="F59" i="16"/>
  <c r="F53" i="16"/>
  <c r="F108" i="16"/>
  <c r="F74" i="16"/>
  <c r="F88" i="16"/>
  <c r="G28" i="56"/>
  <c r="R55" i="58"/>
  <c r="R51" i="58" s="1"/>
  <c r="O55" i="58"/>
  <c r="U55" i="58"/>
  <c r="O85" i="58"/>
  <c r="L55" i="58"/>
  <c r="I55" i="58"/>
  <c r="I51" i="58" s="1"/>
  <c r="O67" i="58"/>
  <c r="O69" i="58"/>
  <c r="L67" i="58"/>
  <c r="U67" i="58"/>
  <c r="U69" i="58"/>
  <c r="I67" i="58"/>
  <c r="L86" i="57"/>
  <c r="U86" i="57"/>
  <c r="O86" i="57"/>
  <c r="R86" i="57"/>
  <c r="O51" i="57"/>
  <c r="I51" i="57"/>
  <c r="L51" i="57"/>
  <c r="O67" i="57"/>
  <c r="U51" i="57"/>
  <c r="R67" i="57"/>
  <c r="O69" i="57"/>
  <c r="O104" i="57" s="1"/>
  <c r="I69" i="57"/>
  <c r="R79" i="58"/>
  <c r="R44" i="58"/>
  <c r="R6" i="58"/>
  <c r="R51" i="57"/>
  <c r="U89" i="16"/>
  <c r="F99" i="16"/>
  <c r="I51" i="16"/>
  <c r="L89" i="16"/>
  <c r="AJ6" i="58"/>
  <c r="R44" i="57"/>
  <c r="R79" i="57" s="1"/>
  <c r="AM6" i="57"/>
  <c r="Q221" i="39"/>
  <c r="R221" i="39"/>
  <c r="O221" i="39"/>
  <c r="N221" i="39"/>
  <c r="L221" i="39"/>
  <c r="K221" i="39"/>
  <c r="I221" i="39"/>
  <c r="H221" i="39"/>
  <c r="F221" i="39"/>
  <c r="E221" i="39"/>
  <c r="Q219" i="39"/>
  <c r="R219" i="39"/>
  <c r="O219" i="39"/>
  <c r="N219" i="39"/>
  <c r="L219" i="39"/>
  <c r="K219" i="39"/>
  <c r="I219" i="39"/>
  <c r="H219" i="39"/>
  <c r="F219" i="39"/>
  <c r="E219" i="39"/>
  <c r="Q217" i="39"/>
  <c r="R217" i="39"/>
  <c r="O217" i="39"/>
  <c r="N217" i="39"/>
  <c r="L217" i="39"/>
  <c r="K217" i="39"/>
  <c r="I217" i="39"/>
  <c r="H217" i="39"/>
  <c r="E217" i="39"/>
  <c r="F217" i="39"/>
  <c r="Q215" i="39"/>
  <c r="R215" i="39"/>
  <c r="O215" i="39"/>
  <c r="N215" i="39"/>
  <c r="L215" i="39"/>
  <c r="K215" i="39"/>
  <c r="I215" i="39"/>
  <c r="H215" i="39"/>
  <c r="F215" i="39"/>
  <c r="E215" i="39"/>
  <c r="R213" i="39"/>
  <c r="Q213" i="39"/>
  <c r="O213" i="39"/>
  <c r="N213" i="39"/>
  <c r="L213" i="39"/>
  <c r="K213" i="39"/>
  <c r="I213" i="39"/>
  <c r="H213" i="39"/>
  <c r="F213" i="39"/>
  <c r="E213" i="39"/>
  <c r="F211" i="39"/>
  <c r="R211" i="39"/>
  <c r="Q211" i="39"/>
  <c r="O211" i="39"/>
  <c r="N211" i="39"/>
  <c r="L211" i="39"/>
  <c r="K211" i="39"/>
  <c r="I211" i="39"/>
  <c r="H211" i="39"/>
  <c r="E211" i="39"/>
  <c r="Q207" i="39"/>
  <c r="R207" i="39"/>
  <c r="O207" i="39"/>
  <c r="N207" i="39"/>
  <c r="L207" i="39"/>
  <c r="K207" i="39"/>
  <c r="I207" i="39"/>
  <c r="H207" i="39"/>
  <c r="F207" i="39"/>
  <c r="E207" i="39"/>
  <c r="R144" i="39"/>
  <c r="Q144" i="39"/>
  <c r="R143" i="39"/>
  <c r="O144" i="39"/>
  <c r="N144" i="39"/>
  <c r="O143" i="39"/>
  <c r="L144" i="39"/>
  <c r="K144" i="39"/>
  <c r="L143" i="39"/>
  <c r="I144" i="39"/>
  <c r="H144" i="39"/>
  <c r="I143" i="39"/>
  <c r="F144" i="39"/>
  <c r="E144" i="39"/>
  <c r="F143" i="39"/>
  <c r="F140" i="39"/>
  <c r="R140" i="39"/>
  <c r="Q140" i="39"/>
  <c r="O140" i="39"/>
  <c r="N140" i="39"/>
  <c r="L140" i="39"/>
  <c r="K140" i="39"/>
  <c r="I140" i="39"/>
  <c r="H140" i="39"/>
  <c r="R139" i="39"/>
  <c r="O139" i="39"/>
  <c r="L139" i="39"/>
  <c r="I139" i="39"/>
  <c r="F139" i="39"/>
  <c r="E136" i="39"/>
  <c r="R136" i="39"/>
  <c r="Q136" i="39"/>
  <c r="O136" i="39"/>
  <c r="N136" i="39"/>
  <c r="L136" i="39"/>
  <c r="K136" i="39"/>
  <c r="I136" i="39"/>
  <c r="H136" i="39"/>
  <c r="R135" i="39"/>
  <c r="O135" i="39"/>
  <c r="L135" i="39"/>
  <c r="I135" i="39"/>
  <c r="R131" i="39"/>
  <c r="O131" i="39"/>
  <c r="L131" i="39"/>
  <c r="I131" i="39"/>
  <c r="F131" i="39"/>
  <c r="F136" i="39"/>
  <c r="F135" i="39"/>
  <c r="E140" i="39"/>
  <c r="R225" i="39"/>
  <c r="Q225" i="39"/>
  <c r="R224" i="39"/>
  <c r="O225" i="39"/>
  <c r="N225" i="39"/>
  <c r="O224" i="39"/>
  <c r="L225" i="39"/>
  <c r="K225" i="39"/>
  <c r="L224" i="39"/>
  <c r="I225" i="39"/>
  <c r="H225" i="39"/>
  <c r="I224" i="39"/>
  <c r="F225" i="39"/>
  <c r="E225" i="39"/>
  <c r="F224" i="39"/>
  <c r="R148" i="39"/>
  <c r="Q148" i="39"/>
  <c r="R147" i="39"/>
  <c r="O148" i="39"/>
  <c r="N148" i="39"/>
  <c r="O147" i="39"/>
  <c r="L148" i="39"/>
  <c r="K148" i="39"/>
  <c r="L147" i="39"/>
  <c r="I148" i="39"/>
  <c r="H148" i="39"/>
  <c r="I147" i="39"/>
  <c r="E46" i="39"/>
  <c r="D30" i="39"/>
  <c r="R102" i="57" l="1"/>
  <c r="O102" i="57"/>
  <c r="I102" i="57"/>
  <c r="F67" i="57"/>
  <c r="F69" i="57"/>
  <c r="I104" i="57"/>
  <c r="D34" i="39"/>
  <c r="E33" i="39"/>
  <c r="F92" i="16"/>
  <c r="F90" i="16"/>
  <c r="U51" i="58"/>
  <c r="U85" i="58"/>
  <c r="L85" i="58"/>
  <c r="O51" i="58"/>
  <c r="L51" i="58"/>
  <c r="F91" i="16"/>
  <c r="F94" i="16"/>
  <c r="F87" i="16"/>
  <c r="F51" i="57"/>
  <c r="F67" i="58"/>
  <c r="F69" i="58"/>
  <c r="F86" i="58"/>
  <c r="F86" i="16"/>
  <c r="F86" i="57"/>
  <c r="I86" i="57"/>
  <c r="I85" i="58"/>
  <c r="F55" i="58"/>
  <c r="F51" i="58" s="1"/>
  <c r="F141" i="39"/>
  <c r="R85" i="58"/>
  <c r="F103" i="58"/>
  <c r="G12" i="58"/>
  <c r="AT12" i="58" s="1"/>
  <c r="O89" i="16"/>
  <c r="O85" i="16" s="1"/>
  <c r="U85" i="16"/>
  <c r="L85" i="16"/>
  <c r="I89" i="16"/>
  <c r="R89" i="16"/>
  <c r="R85" i="16" s="1"/>
  <c r="F147" i="39"/>
  <c r="F148" i="39"/>
  <c r="E148" i="39"/>
  <c r="E20" i="13"/>
  <c r="R38" i="13"/>
  <c r="Q38" i="13"/>
  <c r="O38" i="13"/>
  <c r="N38" i="13"/>
  <c r="L38" i="13"/>
  <c r="K38" i="13"/>
  <c r="I38" i="13"/>
  <c r="H38" i="13"/>
  <c r="R36" i="13"/>
  <c r="Q36" i="13"/>
  <c r="O36" i="13"/>
  <c r="N36" i="13"/>
  <c r="L36" i="13"/>
  <c r="K36" i="13"/>
  <c r="I36" i="13"/>
  <c r="H36" i="13"/>
  <c r="F38" i="13"/>
  <c r="E38" i="13"/>
  <c r="F36" i="13"/>
  <c r="E36" i="13"/>
  <c r="Q41" i="13"/>
  <c r="N41" i="13"/>
  <c r="K41" i="13"/>
  <c r="E41" i="13"/>
  <c r="Q25" i="13"/>
  <c r="N25" i="13"/>
  <c r="K25" i="13"/>
  <c r="H25" i="13"/>
  <c r="E25" i="13"/>
  <c r="BI41" i="56"/>
  <c r="BI25" i="56"/>
  <c r="BF41" i="56"/>
  <c r="BF25" i="56"/>
  <c r="BC41" i="56"/>
  <c r="BC25" i="56"/>
  <c r="AZ41" i="56"/>
  <c r="AZ25" i="56"/>
  <c r="AW25" i="56"/>
  <c r="AQ41" i="56"/>
  <c r="AQ25" i="56"/>
  <c r="AH41" i="56"/>
  <c r="AE41" i="56"/>
  <c r="AN41" i="56"/>
  <c r="AN25" i="56"/>
  <c r="Y41" i="56"/>
  <c r="AH25" i="56"/>
  <c r="AE25" i="56"/>
  <c r="Y25" i="56"/>
  <c r="V41" i="56"/>
  <c r="V25" i="56"/>
  <c r="P41" i="56"/>
  <c r="P25" i="56"/>
  <c r="M41" i="56"/>
  <c r="M25" i="56"/>
  <c r="G41" i="56"/>
  <c r="G25" i="56"/>
  <c r="D41" i="56"/>
  <c r="D25" i="56"/>
  <c r="R139" i="33"/>
  <c r="R152" i="33"/>
  <c r="O139" i="33"/>
  <c r="O152" i="33"/>
  <c r="L139" i="33"/>
  <c r="L152" i="33"/>
  <c r="I139" i="33"/>
  <c r="F139" i="33"/>
  <c r="F152" i="33"/>
  <c r="U40" i="55"/>
  <c r="V40" i="55"/>
  <c r="W40" i="55"/>
  <c r="T40" i="55"/>
  <c r="Q40" i="55"/>
  <c r="P40" i="55"/>
  <c r="N40" i="55"/>
  <c r="M40" i="55"/>
  <c r="K40" i="55"/>
  <c r="J40" i="55"/>
  <c r="H40" i="55"/>
  <c r="G40" i="55"/>
  <c r="E40" i="55"/>
  <c r="E42" i="55" s="1"/>
  <c r="D40" i="55"/>
  <c r="S25" i="55"/>
  <c r="W25" i="55"/>
  <c r="V25" i="55"/>
  <c r="U25" i="55"/>
  <c r="T25" i="55"/>
  <c r="Q25" i="55"/>
  <c r="P25" i="55"/>
  <c r="N25" i="55"/>
  <c r="M25" i="55"/>
  <c r="K25" i="55"/>
  <c r="J25" i="55"/>
  <c r="H25" i="55"/>
  <c r="G25" i="55"/>
  <c r="E25" i="55"/>
  <c r="D25" i="55"/>
  <c r="E223" i="39"/>
  <c r="G24" i="56" s="1"/>
  <c r="F223" i="39"/>
  <c r="G223" i="39"/>
  <c r="M24" i="56" s="1"/>
  <c r="H223" i="39"/>
  <c r="P24" i="56" s="1"/>
  <c r="I223" i="39"/>
  <c r="J223" i="39"/>
  <c r="V24" i="56" s="1"/>
  <c r="K223" i="39"/>
  <c r="Y24" i="56" s="1"/>
  <c r="L223" i="39"/>
  <c r="M223" i="39"/>
  <c r="AE24" i="56" s="1"/>
  <c r="N223" i="39"/>
  <c r="AH24" i="56" s="1"/>
  <c r="O223" i="39"/>
  <c r="P223" i="39"/>
  <c r="AN24" i="56" s="1"/>
  <c r="Q223" i="39"/>
  <c r="AQ24" i="56" s="1"/>
  <c r="R223" i="39"/>
  <c r="E200" i="39"/>
  <c r="G20" i="56" s="1"/>
  <c r="H200" i="39"/>
  <c r="P20" i="56" s="1"/>
  <c r="K200" i="39"/>
  <c r="Y20" i="56" s="1"/>
  <c r="N200" i="39"/>
  <c r="AH20" i="56" s="1"/>
  <c r="Q200" i="39"/>
  <c r="AQ20" i="56" s="1"/>
  <c r="R195" i="39"/>
  <c r="Q195" i="39"/>
  <c r="O195" i="39"/>
  <c r="N195" i="39"/>
  <c r="L195" i="39"/>
  <c r="K195" i="39"/>
  <c r="I195" i="39"/>
  <c r="H195" i="39"/>
  <c r="F195" i="39"/>
  <c r="E195" i="39"/>
  <c r="P193" i="39"/>
  <c r="P197" i="39" s="1"/>
  <c r="P198" i="39" s="1"/>
  <c r="M193" i="39"/>
  <c r="M197" i="39" s="1"/>
  <c r="M198" i="39" s="1"/>
  <c r="J193" i="39"/>
  <c r="J197" i="39" s="1"/>
  <c r="J198" i="39" s="1"/>
  <c r="G193" i="39"/>
  <c r="G197" i="39" s="1"/>
  <c r="G198" i="39" s="1"/>
  <c r="D193" i="39"/>
  <c r="D197" i="39" s="1"/>
  <c r="D198" i="39" s="1"/>
  <c r="R192" i="39"/>
  <c r="Q192" i="39"/>
  <c r="Q193" i="39" s="1"/>
  <c r="O192" i="39"/>
  <c r="N192" i="39"/>
  <c r="N193" i="39" s="1"/>
  <c r="L192" i="39"/>
  <c r="K192" i="39"/>
  <c r="K193" i="39" s="1"/>
  <c r="I192" i="39"/>
  <c r="H192" i="39"/>
  <c r="H193" i="39" s="1"/>
  <c r="F192" i="39"/>
  <c r="E192" i="39"/>
  <c r="E193" i="39" s="1"/>
  <c r="R191" i="39"/>
  <c r="Q191" i="39"/>
  <c r="O191" i="39"/>
  <c r="N191" i="39"/>
  <c r="L191" i="39"/>
  <c r="K191" i="39"/>
  <c r="I191" i="39"/>
  <c r="H191" i="39"/>
  <c r="F191" i="39"/>
  <c r="E191" i="39"/>
  <c r="R186" i="39"/>
  <c r="Q186" i="39"/>
  <c r="O186" i="39"/>
  <c r="N186" i="39"/>
  <c r="L186" i="39"/>
  <c r="K186" i="39"/>
  <c r="I186" i="39"/>
  <c r="H186" i="39"/>
  <c r="F186" i="39"/>
  <c r="E186" i="39"/>
  <c r="P184" i="39"/>
  <c r="P188" i="39" s="1"/>
  <c r="P189" i="39" s="1"/>
  <c r="M184" i="39"/>
  <c r="M188" i="39" s="1"/>
  <c r="M189" i="39" s="1"/>
  <c r="J184" i="39"/>
  <c r="J188" i="39" s="1"/>
  <c r="J189" i="39" s="1"/>
  <c r="G184" i="39"/>
  <c r="G188" i="39" s="1"/>
  <c r="G189" i="39" s="1"/>
  <c r="D184" i="39"/>
  <c r="D188" i="39" s="1"/>
  <c r="D189" i="39" s="1"/>
  <c r="R183" i="39"/>
  <c r="Q183" i="39"/>
  <c r="Q184" i="39" s="1"/>
  <c r="O183" i="39"/>
  <c r="N183" i="39"/>
  <c r="N184" i="39" s="1"/>
  <c r="L183" i="39"/>
  <c r="K183" i="39"/>
  <c r="K184" i="39" s="1"/>
  <c r="I183" i="39"/>
  <c r="H183" i="39"/>
  <c r="H184" i="39" s="1"/>
  <c r="F183" i="39"/>
  <c r="E183" i="39"/>
  <c r="R182" i="39"/>
  <c r="Q182" i="39"/>
  <c r="O182" i="39"/>
  <c r="N182" i="39"/>
  <c r="L182" i="39"/>
  <c r="K182" i="39"/>
  <c r="I182" i="39"/>
  <c r="H182" i="39"/>
  <c r="F182" i="39"/>
  <c r="E182" i="39"/>
  <c r="R179" i="39"/>
  <c r="Q179" i="39"/>
  <c r="O179" i="39"/>
  <c r="N179" i="39"/>
  <c r="L179" i="39"/>
  <c r="K179" i="39"/>
  <c r="I179" i="39"/>
  <c r="H179" i="39"/>
  <c r="F179" i="39"/>
  <c r="E179" i="39"/>
  <c r="P177" i="39"/>
  <c r="P180" i="39" s="1"/>
  <c r="M177" i="39"/>
  <c r="M180" i="39" s="1"/>
  <c r="J177" i="39"/>
  <c r="J180" i="39" s="1"/>
  <c r="G177" i="39"/>
  <c r="G180" i="39" s="1"/>
  <c r="R176" i="39"/>
  <c r="Q176" i="39"/>
  <c r="Q177" i="39" s="1"/>
  <c r="O176" i="39"/>
  <c r="N176" i="39"/>
  <c r="N177" i="39" s="1"/>
  <c r="L176" i="39"/>
  <c r="K176" i="39"/>
  <c r="K177" i="39" s="1"/>
  <c r="I176" i="39"/>
  <c r="H176" i="39"/>
  <c r="H177" i="39" s="1"/>
  <c r="F176" i="39"/>
  <c r="E176" i="39"/>
  <c r="E177" i="39" s="1"/>
  <c r="R175" i="39"/>
  <c r="Q175" i="39"/>
  <c r="O175" i="39"/>
  <c r="N175" i="39"/>
  <c r="L175" i="39"/>
  <c r="K175" i="39"/>
  <c r="I175" i="39"/>
  <c r="H175" i="39"/>
  <c r="F175" i="39"/>
  <c r="E175" i="39"/>
  <c r="R174" i="39"/>
  <c r="Q174" i="39"/>
  <c r="O174" i="39"/>
  <c r="N174" i="39"/>
  <c r="L174" i="39"/>
  <c r="K174" i="39"/>
  <c r="I174" i="39"/>
  <c r="H174" i="39"/>
  <c r="F174" i="39"/>
  <c r="E174" i="39"/>
  <c r="E165" i="39"/>
  <c r="E170" i="39" s="1"/>
  <c r="E204" i="39" s="1"/>
  <c r="G165" i="39"/>
  <c r="G170" i="39" s="1"/>
  <c r="H165" i="39"/>
  <c r="H170" i="39" s="1"/>
  <c r="H212" i="39" s="1"/>
  <c r="H210" i="39" s="1"/>
  <c r="J165" i="39"/>
  <c r="J170" i="39" s="1"/>
  <c r="J212" i="39" s="1"/>
  <c r="J210" i="39" s="1"/>
  <c r="K165" i="39"/>
  <c r="K170" i="39" s="1"/>
  <c r="K216" i="39" s="1"/>
  <c r="K214" i="39" s="1"/>
  <c r="M165" i="39"/>
  <c r="M170" i="39" s="1"/>
  <c r="M216" i="39" s="1"/>
  <c r="M214" i="39" s="1"/>
  <c r="N165" i="39"/>
  <c r="N170" i="39" s="1"/>
  <c r="P165" i="39"/>
  <c r="P170" i="39" s="1"/>
  <c r="Q165" i="39"/>
  <c r="Q170" i="39" s="1"/>
  <c r="D165" i="39"/>
  <c r="S203" i="39"/>
  <c r="S127" i="39"/>
  <c r="V93" i="39"/>
  <c r="E146" i="39"/>
  <c r="E24" i="55" s="1"/>
  <c r="F146" i="39"/>
  <c r="G146" i="39"/>
  <c r="G24" i="55" s="1"/>
  <c r="H146" i="39"/>
  <c r="H24" i="55" s="1"/>
  <c r="I146" i="39"/>
  <c r="J146" i="39"/>
  <c r="J24" i="55" s="1"/>
  <c r="K146" i="39"/>
  <c r="K24" i="55" s="1"/>
  <c r="L146" i="39"/>
  <c r="M146" i="39"/>
  <c r="M24" i="55" s="1"/>
  <c r="N146" i="39"/>
  <c r="N24" i="55" s="1"/>
  <c r="O146" i="39"/>
  <c r="P146" i="39"/>
  <c r="P24" i="55" s="1"/>
  <c r="Q146" i="39"/>
  <c r="Q24" i="55" s="1"/>
  <c r="R146" i="39"/>
  <c r="E141" i="39"/>
  <c r="G141" i="39"/>
  <c r="H141" i="39"/>
  <c r="I141" i="39"/>
  <c r="J141" i="39"/>
  <c r="K141" i="39"/>
  <c r="L141" i="39"/>
  <c r="M141" i="39"/>
  <c r="N141" i="39"/>
  <c r="O141" i="39"/>
  <c r="P141" i="39"/>
  <c r="Q141" i="39"/>
  <c r="R141" i="39"/>
  <c r="E137" i="39"/>
  <c r="F137" i="39"/>
  <c r="G137" i="39"/>
  <c r="H137" i="39"/>
  <c r="I137" i="39"/>
  <c r="J137" i="39"/>
  <c r="K137" i="39"/>
  <c r="L137" i="39"/>
  <c r="M137" i="39"/>
  <c r="N137" i="39"/>
  <c r="O137" i="39"/>
  <c r="P137" i="39"/>
  <c r="Q137" i="39"/>
  <c r="R137" i="39"/>
  <c r="D137" i="39"/>
  <c r="E133" i="39"/>
  <c r="F133" i="39"/>
  <c r="G133" i="39"/>
  <c r="H133" i="39"/>
  <c r="I133" i="39"/>
  <c r="J133" i="39"/>
  <c r="K133" i="39"/>
  <c r="L133" i="39"/>
  <c r="M133" i="39"/>
  <c r="N133" i="39"/>
  <c r="O133" i="39"/>
  <c r="P133" i="39"/>
  <c r="Q133" i="39"/>
  <c r="R133" i="39"/>
  <c r="E129" i="39"/>
  <c r="E22" i="55" s="1"/>
  <c r="F129" i="39"/>
  <c r="G129" i="39"/>
  <c r="G22" i="55" s="1"/>
  <c r="H129" i="39"/>
  <c r="H22" i="55" s="1"/>
  <c r="I129" i="39"/>
  <c r="J129" i="39"/>
  <c r="J22" i="55" s="1"/>
  <c r="K129" i="39"/>
  <c r="K22" i="55" s="1"/>
  <c r="L129" i="39"/>
  <c r="M129" i="39"/>
  <c r="M22" i="55" s="1"/>
  <c r="N129" i="39"/>
  <c r="N22" i="55" s="1"/>
  <c r="O129" i="39"/>
  <c r="P129" i="39"/>
  <c r="P22" i="55" s="1"/>
  <c r="Q129" i="39"/>
  <c r="Q22" i="55" s="1"/>
  <c r="R129" i="39"/>
  <c r="D22" i="55"/>
  <c r="E123" i="39"/>
  <c r="E20" i="55" s="1"/>
  <c r="H123" i="39"/>
  <c r="H20" i="55" s="1"/>
  <c r="K123" i="39"/>
  <c r="K20" i="55" s="1"/>
  <c r="N123" i="39"/>
  <c r="N20" i="55" s="1"/>
  <c r="Q123" i="39"/>
  <c r="Q20" i="55" s="1"/>
  <c r="R118" i="39"/>
  <c r="Q118" i="39"/>
  <c r="O118" i="39"/>
  <c r="N118" i="39"/>
  <c r="L118" i="39"/>
  <c r="K118" i="39"/>
  <c r="I118" i="39"/>
  <c r="H118" i="39"/>
  <c r="F118" i="39"/>
  <c r="E118" i="39"/>
  <c r="P120" i="39"/>
  <c r="P121" i="39" s="1"/>
  <c r="M120" i="39"/>
  <c r="M121" i="39" s="1"/>
  <c r="J120" i="39"/>
  <c r="J121" i="39" s="1"/>
  <c r="G120" i="39"/>
  <c r="G121" i="39" s="1"/>
  <c r="D120" i="39"/>
  <c r="D121" i="39" s="1"/>
  <c r="R115" i="39"/>
  <c r="Q115" i="39"/>
  <c r="Q116" i="39" s="1"/>
  <c r="R119" i="39" s="1"/>
  <c r="O115" i="39"/>
  <c r="N115" i="39"/>
  <c r="N116" i="39" s="1"/>
  <c r="O119" i="39" s="1"/>
  <c r="L115" i="39"/>
  <c r="K115" i="39"/>
  <c r="K116" i="39" s="1"/>
  <c r="L119" i="39" s="1"/>
  <c r="I115" i="39"/>
  <c r="H115" i="39"/>
  <c r="H116" i="39" s="1"/>
  <c r="I119" i="39" s="1"/>
  <c r="F115" i="39"/>
  <c r="E115" i="39"/>
  <c r="E116" i="39" s="1"/>
  <c r="F119" i="39" s="1"/>
  <c r="R114" i="39"/>
  <c r="Q114" i="39"/>
  <c r="O114" i="39"/>
  <c r="N114" i="39"/>
  <c r="L114" i="39"/>
  <c r="K114" i="39"/>
  <c r="I114" i="39"/>
  <c r="H114" i="39"/>
  <c r="F114" i="39"/>
  <c r="E114" i="39"/>
  <c r="R109" i="39"/>
  <c r="Q109" i="39"/>
  <c r="O109" i="39"/>
  <c r="N109" i="39"/>
  <c r="L109" i="39"/>
  <c r="K109" i="39"/>
  <c r="I109" i="39"/>
  <c r="E109" i="39"/>
  <c r="P111" i="39"/>
  <c r="P112" i="39" s="1"/>
  <c r="M111" i="39"/>
  <c r="M112" i="39" s="1"/>
  <c r="J111" i="39"/>
  <c r="J112" i="39" s="1"/>
  <c r="G111" i="39"/>
  <c r="G112" i="39" s="1"/>
  <c r="D111" i="39"/>
  <c r="D112" i="39" s="1"/>
  <c r="R106" i="39"/>
  <c r="Q106" i="39"/>
  <c r="Q107" i="39" s="1"/>
  <c r="R110" i="39" s="1"/>
  <c r="O106" i="39"/>
  <c r="N106" i="39"/>
  <c r="N107" i="39" s="1"/>
  <c r="O110" i="39" s="1"/>
  <c r="L106" i="39"/>
  <c r="K106" i="39"/>
  <c r="K107" i="39" s="1"/>
  <c r="L110" i="39" s="1"/>
  <c r="I106" i="39"/>
  <c r="H107" i="39"/>
  <c r="I110" i="39" s="1"/>
  <c r="F106" i="39"/>
  <c r="E106" i="39"/>
  <c r="R105" i="39"/>
  <c r="Q105" i="39"/>
  <c r="O105" i="39"/>
  <c r="N105" i="39"/>
  <c r="L105" i="39"/>
  <c r="K105" i="39"/>
  <c r="I105" i="39"/>
  <c r="H105" i="39"/>
  <c r="F105" i="39"/>
  <c r="E105" i="39"/>
  <c r="E97" i="39"/>
  <c r="R102" i="39"/>
  <c r="Q102" i="39"/>
  <c r="O102" i="39"/>
  <c r="N102" i="39"/>
  <c r="L102" i="39"/>
  <c r="K102" i="39"/>
  <c r="I102" i="39"/>
  <c r="H102" i="39"/>
  <c r="F102" i="39"/>
  <c r="E102" i="39"/>
  <c r="P103" i="39"/>
  <c r="M103" i="39"/>
  <c r="J103" i="39"/>
  <c r="G103" i="39"/>
  <c r="R99" i="39"/>
  <c r="Q99" i="39"/>
  <c r="Q100" i="39" s="1"/>
  <c r="O99" i="39"/>
  <c r="N99" i="39"/>
  <c r="N100" i="39" s="1"/>
  <c r="L99" i="39"/>
  <c r="K99" i="39"/>
  <c r="K100" i="39" s="1"/>
  <c r="I99" i="39"/>
  <c r="H99" i="39"/>
  <c r="H100" i="39" s="1"/>
  <c r="F99" i="39"/>
  <c r="R98" i="39"/>
  <c r="Q98" i="39"/>
  <c r="O98" i="39"/>
  <c r="N98" i="39"/>
  <c r="L98" i="39"/>
  <c r="K98" i="39"/>
  <c r="I98" i="39"/>
  <c r="H98" i="39"/>
  <c r="F98" i="39"/>
  <c r="E98" i="39"/>
  <c r="R97" i="39"/>
  <c r="Q97" i="39"/>
  <c r="O97" i="39"/>
  <c r="N97" i="39"/>
  <c r="L97" i="39"/>
  <c r="K97" i="39"/>
  <c r="I97" i="39"/>
  <c r="H97" i="39"/>
  <c r="F97" i="39"/>
  <c r="E88" i="39"/>
  <c r="E93" i="39" s="1"/>
  <c r="G88" i="39"/>
  <c r="G93" i="39" s="1"/>
  <c r="H88" i="39"/>
  <c r="H93" i="39" s="1"/>
  <c r="J88" i="39"/>
  <c r="J93" i="39" s="1"/>
  <c r="K88" i="39"/>
  <c r="K93" i="39" s="1"/>
  <c r="M88" i="39"/>
  <c r="M93" i="39" s="1"/>
  <c r="N88" i="39"/>
  <c r="N93" i="39" s="1"/>
  <c r="P88" i="39"/>
  <c r="P93" i="39" s="1"/>
  <c r="Q88" i="39"/>
  <c r="Q93" i="39" s="1"/>
  <c r="D88" i="39"/>
  <c r="D93" i="39" s="1"/>
  <c r="P11" i="39"/>
  <c r="P16" i="39" s="1"/>
  <c r="P23" i="39"/>
  <c r="P26" i="39" s="1"/>
  <c r="P30" i="39"/>
  <c r="P34" i="39" s="1"/>
  <c r="P35" i="39" s="1"/>
  <c r="R20" i="39"/>
  <c r="R21" i="39"/>
  <c r="R22" i="39"/>
  <c r="R29" i="39"/>
  <c r="R32" i="39"/>
  <c r="R25" i="39"/>
  <c r="R28" i="39"/>
  <c r="R37" i="39"/>
  <c r="R38" i="39"/>
  <c r="R41" i="39"/>
  <c r="R53" i="39"/>
  <c r="R57" i="39"/>
  <c r="R59" i="39"/>
  <c r="R71" i="39"/>
  <c r="Q71" i="39"/>
  <c r="Q69" i="39" s="1"/>
  <c r="Q24" i="13" s="1"/>
  <c r="R70" i="39"/>
  <c r="O71" i="39"/>
  <c r="N71" i="39"/>
  <c r="N69" i="39" s="1"/>
  <c r="N24" i="13" s="1"/>
  <c r="O70" i="39"/>
  <c r="L71" i="39"/>
  <c r="K71" i="39"/>
  <c r="K69" i="39" s="1"/>
  <c r="K24" i="13" s="1"/>
  <c r="L70" i="39"/>
  <c r="I71" i="39"/>
  <c r="H71" i="39"/>
  <c r="H69" i="39" s="1"/>
  <c r="I70" i="39"/>
  <c r="E71" i="39"/>
  <c r="E69" i="39" s="1"/>
  <c r="E24" i="13" s="1"/>
  <c r="F71" i="39"/>
  <c r="F70" i="39"/>
  <c r="G69" i="39"/>
  <c r="J69" i="39"/>
  <c r="M69" i="39"/>
  <c r="P69" i="39"/>
  <c r="Q59" i="39"/>
  <c r="O59" i="39"/>
  <c r="N59" i="39"/>
  <c r="L59" i="39"/>
  <c r="K59" i="39"/>
  <c r="I59" i="39"/>
  <c r="H59" i="39"/>
  <c r="F59" i="39"/>
  <c r="E59" i="39"/>
  <c r="R63" i="39"/>
  <c r="Q63" i="39"/>
  <c r="O63" i="39"/>
  <c r="N63" i="39"/>
  <c r="L63" i="39"/>
  <c r="K63" i="39"/>
  <c r="I63" i="39"/>
  <c r="H63" i="39"/>
  <c r="F63" i="39"/>
  <c r="E63" i="39"/>
  <c r="R67" i="39"/>
  <c r="Q67" i="39"/>
  <c r="O67" i="39"/>
  <c r="N67" i="39"/>
  <c r="L67" i="39"/>
  <c r="K67" i="39"/>
  <c r="I67" i="39"/>
  <c r="H67" i="39"/>
  <c r="F67" i="39"/>
  <c r="E67" i="39"/>
  <c r="E65" i="39"/>
  <c r="R65" i="39"/>
  <c r="Q65" i="39"/>
  <c r="O65" i="39"/>
  <c r="N65" i="39"/>
  <c r="L65" i="39"/>
  <c r="K65" i="39"/>
  <c r="I65" i="39"/>
  <c r="H65" i="39"/>
  <c r="F65" i="39"/>
  <c r="R61" i="39"/>
  <c r="Q61" i="39"/>
  <c r="O61" i="39"/>
  <c r="N61" i="39"/>
  <c r="L61" i="39"/>
  <c r="K61" i="39"/>
  <c r="I61" i="39"/>
  <c r="H61" i="39"/>
  <c r="F61" i="39"/>
  <c r="E61" i="39"/>
  <c r="Q57" i="39"/>
  <c r="O57" i="39"/>
  <c r="N57" i="39"/>
  <c r="L57" i="39"/>
  <c r="K57" i="39"/>
  <c r="I57" i="39"/>
  <c r="H57" i="39"/>
  <c r="F57" i="39"/>
  <c r="E57" i="39"/>
  <c r="Q53" i="39"/>
  <c r="O53" i="39"/>
  <c r="N53" i="39"/>
  <c r="L53" i="39"/>
  <c r="K53" i="39"/>
  <c r="I53" i="39"/>
  <c r="H53" i="39"/>
  <c r="E53" i="39"/>
  <c r="F53" i="39"/>
  <c r="H46" i="39"/>
  <c r="H20" i="13" s="1"/>
  <c r="K46" i="39"/>
  <c r="K20" i="13" s="1"/>
  <c r="N46" i="39"/>
  <c r="N20" i="13" s="1"/>
  <c r="Q46" i="39"/>
  <c r="Q20" i="13" s="1"/>
  <c r="Q41" i="39"/>
  <c r="O41" i="39"/>
  <c r="N41" i="39"/>
  <c r="L41" i="39"/>
  <c r="K41" i="39"/>
  <c r="I41" i="39"/>
  <c r="H41" i="39"/>
  <c r="F41" i="39"/>
  <c r="E41" i="39"/>
  <c r="G39" i="39"/>
  <c r="G43" i="39" s="1"/>
  <c r="G44" i="39" s="1"/>
  <c r="J43" i="39"/>
  <c r="J44" i="39" s="1"/>
  <c r="M39" i="39"/>
  <c r="M43" i="39" s="1"/>
  <c r="M44" i="39" s="1"/>
  <c r="P39" i="39"/>
  <c r="P43" i="39" s="1"/>
  <c r="P44" i="39" s="1"/>
  <c r="Q38" i="39"/>
  <c r="Q39" i="39" s="1"/>
  <c r="O38" i="39"/>
  <c r="N38" i="39"/>
  <c r="N39" i="39" s="1"/>
  <c r="L38" i="39"/>
  <c r="K38" i="39"/>
  <c r="K39" i="39" s="1"/>
  <c r="I38" i="39"/>
  <c r="H38" i="39"/>
  <c r="H39" i="39" s="1"/>
  <c r="F38" i="39"/>
  <c r="E38" i="39"/>
  <c r="E39" i="39" s="1"/>
  <c r="Q37" i="39"/>
  <c r="O37" i="39"/>
  <c r="N37" i="39"/>
  <c r="L37" i="39"/>
  <c r="K37" i="39"/>
  <c r="I37" i="39"/>
  <c r="H37" i="39"/>
  <c r="F37" i="39"/>
  <c r="E37" i="39"/>
  <c r="O32" i="39"/>
  <c r="N32" i="39"/>
  <c r="L32" i="39"/>
  <c r="K32" i="39"/>
  <c r="I32" i="39"/>
  <c r="H32" i="39"/>
  <c r="F32" i="39"/>
  <c r="E32" i="39"/>
  <c r="G30" i="39"/>
  <c r="J30" i="39"/>
  <c r="J34" i="39" s="1"/>
  <c r="J35" i="39" s="1"/>
  <c r="M30" i="39"/>
  <c r="M34" i="39" s="1"/>
  <c r="M35" i="39" s="1"/>
  <c r="G31" i="39" l="1"/>
  <c r="G34" i="39" s="1"/>
  <c r="G35" i="39" s="1"/>
  <c r="H33" i="39"/>
  <c r="V138" i="39"/>
  <c r="V130" i="39"/>
  <c r="V142" i="39"/>
  <c r="V134" i="39"/>
  <c r="E107" i="39"/>
  <c r="F110" i="39" s="1"/>
  <c r="F100" i="39"/>
  <c r="D127" i="39"/>
  <c r="F102" i="57"/>
  <c r="F104" i="57"/>
  <c r="F101" i="58"/>
  <c r="F89" i="58"/>
  <c r="F85" i="58" s="1"/>
  <c r="I85" i="16"/>
  <c r="F89" i="16"/>
  <c r="F85" i="16" s="1"/>
  <c r="R42" i="39"/>
  <c r="O42" i="39"/>
  <c r="H24" i="13"/>
  <c r="G212" i="39"/>
  <c r="G210" i="39" s="1"/>
  <c r="G208" i="39"/>
  <c r="L42" i="39"/>
  <c r="H20" i="56"/>
  <c r="O200" i="39"/>
  <c r="M200" i="39"/>
  <c r="AE20" i="56" s="1"/>
  <c r="R200" i="39"/>
  <c r="P200" i="39"/>
  <c r="AN20" i="56" s="1"/>
  <c r="R123" i="39"/>
  <c r="P123" i="39"/>
  <c r="P20" i="55" s="1"/>
  <c r="O123" i="39"/>
  <c r="M123" i="39"/>
  <c r="M20" i="55" s="1"/>
  <c r="F123" i="39"/>
  <c r="I200" i="39"/>
  <c r="G200" i="39"/>
  <c r="M20" i="56" s="1"/>
  <c r="L123" i="39"/>
  <c r="J123" i="39"/>
  <c r="J20" i="55" s="1"/>
  <c r="R46" i="39"/>
  <c r="P46" i="39"/>
  <c r="I42" i="39"/>
  <c r="L200" i="39"/>
  <c r="J200" i="39"/>
  <c r="V20" i="56" s="1"/>
  <c r="E208" i="39"/>
  <c r="E206" i="39" s="1"/>
  <c r="G22" i="56" s="1"/>
  <c r="E212" i="39"/>
  <c r="E210" i="39" s="1"/>
  <c r="E216" i="39"/>
  <c r="E214" i="39" s="1"/>
  <c r="E220" i="39"/>
  <c r="E218" i="39" s="1"/>
  <c r="I123" i="39"/>
  <c r="G123" i="39"/>
  <c r="G20" i="55" s="1"/>
  <c r="F200" i="39"/>
  <c r="E202" i="39"/>
  <c r="G21" i="56" s="1"/>
  <c r="M199" i="39"/>
  <c r="AE19" i="56" s="1"/>
  <c r="I145" i="39"/>
  <c r="H145" i="39"/>
  <c r="H23" i="55" s="1"/>
  <c r="L165" i="39"/>
  <c r="L170" i="39" s="1"/>
  <c r="L216" i="39" s="1"/>
  <c r="L214" i="39" s="1"/>
  <c r="G199" i="39"/>
  <c r="M19" i="56" s="1"/>
  <c r="J199" i="39"/>
  <c r="V19" i="56" s="1"/>
  <c r="I165" i="39"/>
  <c r="I170" i="39" s="1"/>
  <c r="I212" i="39" s="1"/>
  <c r="I210" i="39" s="1"/>
  <c r="K208" i="39"/>
  <c r="H216" i="39"/>
  <c r="H214" i="39" s="1"/>
  <c r="J216" i="39"/>
  <c r="J214" i="39" s="1"/>
  <c r="K188" i="39"/>
  <c r="K189" i="39" s="1"/>
  <c r="L184" i="39"/>
  <c r="H188" i="39"/>
  <c r="H189" i="39" s="1"/>
  <c r="M220" i="39"/>
  <c r="M218" i="39" s="1"/>
  <c r="F165" i="39"/>
  <c r="F170" i="39" s="1"/>
  <c r="F203" i="39" s="1"/>
  <c r="I177" i="39"/>
  <c r="I180" i="39" s="1"/>
  <c r="M212" i="39"/>
  <c r="M210" i="39" s="1"/>
  <c r="K220" i="39"/>
  <c r="K218" i="39" s="1"/>
  <c r="O184" i="39"/>
  <c r="K212" i="39"/>
  <c r="J220" i="39"/>
  <c r="J218" i="39" s="1"/>
  <c r="R184" i="39"/>
  <c r="R177" i="39"/>
  <c r="R180" i="39" s="1"/>
  <c r="K197" i="39"/>
  <c r="K198" i="39" s="1"/>
  <c r="M208" i="39"/>
  <c r="P199" i="39"/>
  <c r="AN19" i="56" s="1"/>
  <c r="P212" i="39"/>
  <c r="P210" i="39" s="1"/>
  <c r="P208" i="39"/>
  <c r="P220" i="39"/>
  <c r="P218" i="39" s="1"/>
  <c r="P216" i="39"/>
  <c r="P214" i="39" s="1"/>
  <c r="N220" i="39"/>
  <c r="N218" i="39" s="1"/>
  <c r="N216" i="39"/>
  <c r="N214" i="39" s="1"/>
  <c r="N212" i="39"/>
  <c r="N210" i="39" s="1"/>
  <c r="N208" i="39"/>
  <c r="Q212" i="39"/>
  <c r="Q210" i="39" s="1"/>
  <c r="Q208" i="39"/>
  <c r="Q220" i="39"/>
  <c r="Q218" i="39" s="1"/>
  <c r="Q216" i="39"/>
  <c r="Q214" i="39" s="1"/>
  <c r="K180" i="39"/>
  <c r="F193" i="39"/>
  <c r="I193" i="39"/>
  <c r="E197" i="39"/>
  <c r="F103" i="39"/>
  <c r="Q180" i="39"/>
  <c r="L193" i="39"/>
  <c r="J208" i="39"/>
  <c r="G216" i="39"/>
  <c r="G214" i="39" s="1"/>
  <c r="O165" i="39"/>
  <c r="O170" i="39" s="1"/>
  <c r="F177" i="39"/>
  <c r="F180" i="39" s="1"/>
  <c r="H220" i="39"/>
  <c r="H218" i="39" s="1"/>
  <c r="R165" i="39"/>
  <c r="R170" i="39" s="1"/>
  <c r="O193" i="39"/>
  <c r="H208" i="39"/>
  <c r="G220" i="39"/>
  <c r="G218" i="39" s="1"/>
  <c r="E180" i="39"/>
  <c r="R193" i="39"/>
  <c r="L177" i="39"/>
  <c r="L180" i="39" s="1"/>
  <c r="F184" i="39"/>
  <c r="L69" i="39"/>
  <c r="N180" i="39"/>
  <c r="H180" i="39"/>
  <c r="O177" i="39"/>
  <c r="O180" i="39" s="1"/>
  <c r="I184" i="39"/>
  <c r="E184" i="39"/>
  <c r="H197" i="39"/>
  <c r="N197" i="39"/>
  <c r="N198" i="39" s="1"/>
  <c r="Q197" i="39"/>
  <c r="Q188" i="39"/>
  <c r="N188" i="39"/>
  <c r="L88" i="39"/>
  <c r="L93" i="39" s="1"/>
  <c r="I88" i="39"/>
  <c r="I93" i="39" s="1"/>
  <c r="Q43" i="39"/>
  <c r="Q44" i="39" s="1"/>
  <c r="R69" i="39"/>
  <c r="H43" i="39"/>
  <c r="H44" i="39" s="1"/>
  <c r="G145" i="39"/>
  <c r="G23" i="55" s="1"/>
  <c r="N103" i="39"/>
  <c r="R145" i="39"/>
  <c r="F145" i="39"/>
  <c r="R100" i="39"/>
  <c r="R103" i="39" s="1"/>
  <c r="E103" i="39"/>
  <c r="P145" i="39"/>
  <c r="P23" i="55" s="1"/>
  <c r="F107" i="39"/>
  <c r="N43" i="39"/>
  <c r="N44" i="39" s="1"/>
  <c r="I69" i="39"/>
  <c r="Q103" i="39"/>
  <c r="G122" i="39"/>
  <c r="G19" i="55" s="1"/>
  <c r="I116" i="39"/>
  <c r="Q145" i="39"/>
  <c r="Q23" i="55" s="1"/>
  <c r="E145" i="39"/>
  <c r="E23" i="55" s="1"/>
  <c r="R30" i="39"/>
  <c r="R34" i="39" s="1"/>
  <c r="L116" i="39"/>
  <c r="H120" i="39"/>
  <c r="H121" i="39" s="1"/>
  <c r="O145" i="39"/>
  <c r="R23" i="39"/>
  <c r="R26" i="39" s="1"/>
  <c r="P122" i="39"/>
  <c r="P19" i="55" s="1"/>
  <c r="N145" i="39"/>
  <c r="N23" i="55" s="1"/>
  <c r="M145" i="39"/>
  <c r="M23" i="55" s="1"/>
  <c r="L107" i="39"/>
  <c r="L145" i="39"/>
  <c r="K43" i="39"/>
  <c r="O69" i="39"/>
  <c r="K145" i="39"/>
  <c r="K23" i="55" s="1"/>
  <c r="O100" i="39"/>
  <c r="O103" i="39" s="1"/>
  <c r="K103" i="39"/>
  <c r="J145" i="39"/>
  <c r="J23" i="55" s="1"/>
  <c r="P58" i="39"/>
  <c r="P56" i="39" s="1"/>
  <c r="P66" i="39"/>
  <c r="P64" i="39" s="1"/>
  <c r="J122" i="39"/>
  <c r="J19" i="55" s="1"/>
  <c r="M122" i="39"/>
  <c r="M19" i="55" s="1"/>
  <c r="E43" i="39"/>
  <c r="H103" i="39"/>
  <c r="I107" i="39"/>
  <c r="F69" i="39"/>
  <c r="F88" i="39"/>
  <c r="F93" i="39" s="1"/>
  <c r="K111" i="39"/>
  <c r="O116" i="39"/>
  <c r="O88" i="39"/>
  <c r="O93" i="39" s="1"/>
  <c r="O107" i="39"/>
  <c r="R88" i="39"/>
  <c r="R93" i="39" s="1"/>
  <c r="L100" i="39"/>
  <c r="L103" i="39" s="1"/>
  <c r="R116" i="39"/>
  <c r="E127" i="39"/>
  <c r="R107" i="39"/>
  <c r="I100" i="39"/>
  <c r="I103" i="39" s="1"/>
  <c r="P45" i="39"/>
  <c r="F116" i="39"/>
  <c r="Q120" i="39"/>
  <c r="N120" i="39"/>
  <c r="N121" i="39" s="1"/>
  <c r="K120" i="39"/>
  <c r="H111" i="39"/>
  <c r="N111" i="39"/>
  <c r="Q111" i="39"/>
  <c r="Q112" i="39" s="1"/>
  <c r="P54" i="39"/>
  <c r="P62" i="39"/>
  <c r="R11" i="39"/>
  <c r="R16" i="39" s="1"/>
  <c r="R58" i="39" s="1"/>
  <c r="R56" i="39" s="1"/>
  <c r="Q32" i="39"/>
  <c r="R39" i="39"/>
  <c r="R43" i="39" s="1"/>
  <c r="R44" i="39" s="1"/>
  <c r="R138" i="39" l="1"/>
  <c r="R142" i="39"/>
  <c r="R134" i="39"/>
  <c r="R130" i="39"/>
  <c r="O134" i="39"/>
  <c r="O130" i="39"/>
  <c r="O142" i="39"/>
  <c r="O138" i="39"/>
  <c r="L142" i="39"/>
  <c r="L134" i="39"/>
  <c r="L138" i="39"/>
  <c r="L130" i="39"/>
  <c r="I142" i="39"/>
  <c r="I138" i="39"/>
  <c r="I134" i="39"/>
  <c r="I130" i="39"/>
  <c r="F142" i="39"/>
  <c r="F130" i="39"/>
  <c r="F138" i="39"/>
  <c r="F134" i="39"/>
  <c r="D126" i="39"/>
  <c r="E112" i="39"/>
  <c r="K121" i="39"/>
  <c r="H198" i="39"/>
  <c r="H199" i="39" s="1"/>
  <c r="P19" i="56" s="1"/>
  <c r="K112" i="39"/>
  <c r="K122" i="39" s="1"/>
  <c r="K19" i="55" s="1"/>
  <c r="Q198" i="39"/>
  <c r="Q189" i="39"/>
  <c r="Q199" i="39" s="1"/>
  <c r="AQ19" i="56" s="1"/>
  <c r="N189" i="39"/>
  <c r="N199" i="39" s="1"/>
  <c r="AH19" i="56" s="1"/>
  <c r="K44" i="39"/>
  <c r="E222" i="39"/>
  <c r="G23" i="56" s="1"/>
  <c r="E198" i="39"/>
  <c r="Q121" i="39"/>
  <c r="Q122" i="39" s="1"/>
  <c r="Q19" i="55" s="1"/>
  <c r="E121" i="39"/>
  <c r="H112" i="39"/>
  <c r="H122" i="39" s="1"/>
  <c r="H19" i="55" s="1"/>
  <c r="O120" i="39"/>
  <c r="F111" i="39"/>
  <c r="F188" i="39"/>
  <c r="L188" i="39"/>
  <c r="R197" i="39"/>
  <c r="L197" i="39"/>
  <c r="L120" i="39"/>
  <c r="O188" i="39"/>
  <c r="R120" i="39"/>
  <c r="R111" i="39"/>
  <c r="R188" i="39"/>
  <c r="N112" i="39"/>
  <c r="N122" i="39" s="1"/>
  <c r="N19" i="55" s="1"/>
  <c r="E188" i="39"/>
  <c r="I197" i="39"/>
  <c r="F120" i="39"/>
  <c r="O111" i="39"/>
  <c r="L111" i="39"/>
  <c r="I120" i="39"/>
  <c r="I188" i="39"/>
  <c r="O197" i="39"/>
  <c r="F197" i="39"/>
  <c r="I111" i="39"/>
  <c r="F204" i="39"/>
  <c r="F202" i="39" s="1"/>
  <c r="F216" i="39"/>
  <c r="F214" i="39" s="1"/>
  <c r="Q206" i="39"/>
  <c r="AQ22" i="56" s="1"/>
  <c r="N206" i="39"/>
  <c r="AH22" i="56" s="1"/>
  <c r="K206" i="39"/>
  <c r="Y22" i="56" s="1"/>
  <c r="H206" i="39"/>
  <c r="P22" i="56" s="1"/>
  <c r="L208" i="39"/>
  <c r="L206" i="39" s="1"/>
  <c r="J222" i="39"/>
  <c r="V23" i="56" s="1"/>
  <c r="L212" i="39"/>
  <c r="L210" i="39" s="1"/>
  <c r="L220" i="39"/>
  <c r="L218" i="39" s="1"/>
  <c r="N222" i="39"/>
  <c r="AH23" i="56" s="1"/>
  <c r="H222" i="39"/>
  <c r="P23" i="56" s="1"/>
  <c r="I216" i="39"/>
  <c r="I214" i="39" s="1"/>
  <c r="I220" i="39"/>
  <c r="I218" i="39" s="1"/>
  <c r="G222" i="39"/>
  <c r="M23" i="56" s="1"/>
  <c r="I208" i="39"/>
  <c r="I206" i="39" s="1"/>
  <c r="F220" i="39"/>
  <c r="F218" i="39" s="1"/>
  <c r="F208" i="39"/>
  <c r="M222" i="39"/>
  <c r="AE23" i="56" s="1"/>
  <c r="F212" i="39"/>
  <c r="F210" i="39" s="1"/>
  <c r="K199" i="39"/>
  <c r="Y19" i="56" s="1"/>
  <c r="K222" i="39"/>
  <c r="Y23" i="56" s="1"/>
  <c r="R212" i="39"/>
  <c r="R210" i="39" s="1"/>
  <c r="R208" i="39"/>
  <c r="R206" i="39" s="1"/>
  <c r="R220" i="39"/>
  <c r="R218" i="39" s="1"/>
  <c r="R216" i="39"/>
  <c r="R214" i="39" s="1"/>
  <c r="P222" i="39"/>
  <c r="AN23" i="56" s="1"/>
  <c r="O212" i="39"/>
  <c r="O210" i="39" s="1"/>
  <c r="O208" i="39"/>
  <c r="O206" i="39" s="1"/>
  <c r="O220" i="39"/>
  <c r="O218" i="39" s="1"/>
  <c r="O216" i="39"/>
  <c r="O214" i="39" s="1"/>
  <c r="Q222" i="39"/>
  <c r="AQ23" i="56" s="1"/>
  <c r="E125" i="39"/>
  <c r="E21" i="55" s="1"/>
  <c r="R54" i="39"/>
  <c r="R52" i="39" s="1"/>
  <c r="R66" i="39"/>
  <c r="R64" i="39" s="1"/>
  <c r="R62" i="39"/>
  <c r="R60" i="39" s="1"/>
  <c r="F127" i="39"/>
  <c r="F126" i="39" s="1"/>
  <c r="E122" i="39" l="1"/>
  <c r="E19" i="55" s="1"/>
  <c r="D128" i="39"/>
  <c r="R121" i="39"/>
  <c r="M206" i="39"/>
  <c r="AE22" i="56" s="1"/>
  <c r="G206" i="39"/>
  <c r="M22" i="56" s="1"/>
  <c r="F189" i="39"/>
  <c r="F198" i="39"/>
  <c r="L189" i="39"/>
  <c r="E189" i="39"/>
  <c r="L121" i="39"/>
  <c r="R198" i="39"/>
  <c r="O189" i="39"/>
  <c r="L112" i="39"/>
  <c r="F112" i="39"/>
  <c r="F121" i="39"/>
  <c r="O198" i="39"/>
  <c r="I198" i="39"/>
  <c r="I121" i="39"/>
  <c r="L198" i="39"/>
  <c r="I189" i="39"/>
  <c r="R112" i="39"/>
  <c r="O121" i="39"/>
  <c r="R189" i="39"/>
  <c r="O112" i="39"/>
  <c r="I112" i="39"/>
  <c r="L222" i="39"/>
  <c r="P206" i="39"/>
  <c r="AN22" i="56" s="1"/>
  <c r="J206" i="39"/>
  <c r="V22" i="56" s="1"/>
  <c r="F206" i="39"/>
  <c r="I222" i="39"/>
  <c r="F222" i="39"/>
  <c r="O222" i="39"/>
  <c r="R222" i="39"/>
  <c r="R68" i="39"/>
  <c r="F125" i="39"/>
  <c r="E199" i="39" l="1"/>
  <c r="G19" i="56" s="1"/>
  <c r="R199" i="39"/>
  <c r="R122" i="39"/>
  <c r="O122" i="39"/>
  <c r="L122" i="39"/>
  <c r="F199" i="39"/>
  <c r="F122" i="39"/>
  <c r="O199" i="39"/>
  <c r="I199" i="39"/>
  <c r="L199" i="39"/>
  <c r="I122" i="39"/>
  <c r="Q28" i="39"/>
  <c r="Q29" i="39"/>
  <c r="Q30" i="39" s="1"/>
  <c r="O29" i="39"/>
  <c r="N29" i="39"/>
  <c r="N30" i="39" s="1"/>
  <c r="O28" i="39"/>
  <c r="N28" i="39"/>
  <c r="L29" i="39"/>
  <c r="K29" i="39"/>
  <c r="K30" i="39" s="1"/>
  <c r="L28" i="39"/>
  <c r="K28" i="39"/>
  <c r="I29" i="39"/>
  <c r="H29" i="39"/>
  <c r="H30" i="39" s="1"/>
  <c r="I28" i="39"/>
  <c r="H28" i="39"/>
  <c r="F29" i="39"/>
  <c r="F28" i="39"/>
  <c r="E29" i="39"/>
  <c r="E30" i="39" s="1"/>
  <c r="E28" i="39"/>
  <c r="Q25" i="39"/>
  <c r="O25" i="39"/>
  <c r="N25" i="39"/>
  <c r="L25" i="39"/>
  <c r="K25" i="39"/>
  <c r="I25" i="39"/>
  <c r="H25" i="39"/>
  <c r="E25" i="39"/>
  <c r="F25" i="39"/>
  <c r="G23" i="39"/>
  <c r="G26" i="39" s="1"/>
  <c r="G45" i="39" s="1"/>
  <c r="J23" i="39"/>
  <c r="J26" i="39" s="1"/>
  <c r="J45" i="39" s="1"/>
  <c r="M23" i="39"/>
  <c r="M26" i="39" s="1"/>
  <c r="M45" i="39" s="1"/>
  <c r="D23" i="39"/>
  <c r="D26" i="39" s="1"/>
  <c r="Q20" i="39"/>
  <c r="Q22" i="39"/>
  <c r="Q23" i="39" s="1"/>
  <c r="Q21" i="39"/>
  <c r="O22" i="39"/>
  <c r="N22" i="39"/>
  <c r="N23" i="39" s="1"/>
  <c r="O21" i="39"/>
  <c r="N21" i="39"/>
  <c r="O20" i="39"/>
  <c r="N20" i="39"/>
  <c r="L22" i="39"/>
  <c r="K22" i="39"/>
  <c r="K23" i="39" s="1"/>
  <c r="L21" i="39"/>
  <c r="K21" i="39"/>
  <c r="L20" i="39"/>
  <c r="K20" i="39"/>
  <c r="I22" i="39"/>
  <c r="H22" i="39"/>
  <c r="H23" i="39" s="1"/>
  <c r="I21" i="39"/>
  <c r="H21" i="39"/>
  <c r="I20" i="39"/>
  <c r="H20" i="39"/>
  <c r="E23" i="39"/>
  <c r="E21" i="39"/>
  <c r="E20" i="39"/>
  <c r="F22" i="39"/>
  <c r="F21" i="39"/>
  <c r="F20" i="39"/>
  <c r="L39" i="39"/>
  <c r="L43" i="39" s="1"/>
  <c r="L44" i="39" s="1"/>
  <c r="J47" i="39"/>
  <c r="I39" i="39"/>
  <c r="I43" i="39" s="1"/>
  <c r="I44" i="39" s="1"/>
  <c r="G46" i="39"/>
  <c r="F39" i="39"/>
  <c r="F43" i="39" s="1"/>
  <c r="E11" i="39"/>
  <c r="G11" i="39"/>
  <c r="G16" i="39" s="1"/>
  <c r="H11" i="39"/>
  <c r="H16" i="39" s="1"/>
  <c r="J11" i="39"/>
  <c r="J16" i="39" s="1"/>
  <c r="K11" i="39"/>
  <c r="M11" i="39"/>
  <c r="M16" i="39" s="1"/>
  <c r="N11" i="39"/>
  <c r="N16" i="39" s="1"/>
  <c r="Q11" i="39"/>
  <c r="Q16" i="39" s="1"/>
  <c r="D11" i="39"/>
  <c r="D16" i="39" s="1"/>
  <c r="D223" i="39"/>
  <c r="D24" i="56" s="1"/>
  <c r="W202" i="39"/>
  <c r="BI21" i="56" s="1"/>
  <c r="V202" i="39"/>
  <c r="BF21" i="56" s="1"/>
  <c r="U202" i="39"/>
  <c r="BC21" i="56" s="1"/>
  <c r="T202" i="39"/>
  <c r="AZ21" i="56" s="1"/>
  <c r="D200" i="39"/>
  <c r="D20" i="56" s="1"/>
  <c r="C20" i="56" s="1"/>
  <c r="D177" i="39"/>
  <c r="D180" i="39" s="1"/>
  <c r="D170" i="39"/>
  <c r="D164" i="39"/>
  <c r="D146" i="39"/>
  <c r="D24" i="55" s="1"/>
  <c r="W141" i="39"/>
  <c r="V141" i="39"/>
  <c r="U141" i="39"/>
  <c r="T141" i="39"/>
  <c r="S141" i="39"/>
  <c r="D141" i="39"/>
  <c r="W137" i="39"/>
  <c r="V137" i="39"/>
  <c r="U137" i="39"/>
  <c r="T137" i="39"/>
  <c r="S137" i="39"/>
  <c r="W133" i="39"/>
  <c r="V133" i="39"/>
  <c r="U133" i="39"/>
  <c r="T133" i="39"/>
  <c r="S133" i="39"/>
  <c r="D133" i="39"/>
  <c r="W129" i="39"/>
  <c r="W22" i="55" s="1"/>
  <c r="V129" i="39"/>
  <c r="V22" i="55" s="1"/>
  <c r="U129" i="39"/>
  <c r="U22" i="55" s="1"/>
  <c r="T129" i="39"/>
  <c r="T22" i="55" s="1"/>
  <c r="S129" i="39"/>
  <c r="S22" i="55" s="1"/>
  <c r="W125" i="39"/>
  <c r="W21" i="55" s="1"/>
  <c r="V125" i="39"/>
  <c r="V21" i="55" s="1"/>
  <c r="U125" i="39"/>
  <c r="U21" i="55" s="1"/>
  <c r="T125" i="39"/>
  <c r="T21" i="55" s="1"/>
  <c r="D123" i="39"/>
  <c r="D20" i="55" s="1"/>
  <c r="D87" i="39"/>
  <c r="E87" i="39" s="1"/>
  <c r="F87" i="39" s="1"/>
  <c r="G87" i="39" s="1"/>
  <c r="H87" i="39" s="1"/>
  <c r="I87" i="39" s="1"/>
  <c r="J87" i="39" s="1"/>
  <c r="K87" i="39" s="1"/>
  <c r="L87" i="39" s="1"/>
  <c r="M87" i="39" s="1"/>
  <c r="N87" i="39" s="1"/>
  <c r="O87" i="39" s="1"/>
  <c r="P87" i="39" s="1"/>
  <c r="Q87" i="39" s="1"/>
  <c r="R87" i="39" s="1"/>
  <c r="S87" i="39" s="1"/>
  <c r="T87" i="39" s="1"/>
  <c r="U87" i="39" s="1"/>
  <c r="V87" i="39" s="1"/>
  <c r="W87" i="39" s="1"/>
  <c r="D10" i="39"/>
  <c r="E10" i="39" s="1"/>
  <c r="F10" i="39" s="1"/>
  <c r="G10" i="39" s="1"/>
  <c r="H10" i="39" s="1"/>
  <c r="I10" i="39" s="1"/>
  <c r="J10" i="39" s="1"/>
  <c r="K10" i="39" s="1"/>
  <c r="L10" i="39" s="1"/>
  <c r="M10" i="39" s="1"/>
  <c r="N10" i="39" s="1"/>
  <c r="O10" i="39" s="1"/>
  <c r="P10" i="39" s="1"/>
  <c r="Q10" i="39" s="1"/>
  <c r="R10" i="39" s="1"/>
  <c r="S10" i="39" s="1"/>
  <c r="T10" i="39" s="1"/>
  <c r="U10" i="39" s="1"/>
  <c r="V10" i="39" s="1"/>
  <c r="E43" i="13"/>
  <c r="D17" i="56"/>
  <c r="E17" i="56" s="1"/>
  <c r="F17" i="56" s="1"/>
  <c r="G17" i="56" s="1"/>
  <c r="H17" i="56" s="1"/>
  <c r="I17" i="56" s="1"/>
  <c r="J17" i="56" s="1"/>
  <c r="K17" i="56" s="1"/>
  <c r="L17" i="56" s="1"/>
  <c r="M17" i="56" s="1"/>
  <c r="N17" i="56" s="1"/>
  <c r="O17" i="56" s="1"/>
  <c r="P17" i="56" s="1"/>
  <c r="Q17" i="56" s="1"/>
  <c r="R17" i="56" s="1"/>
  <c r="S17" i="56" s="1"/>
  <c r="T17" i="56" s="1"/>
  <c r="U17" i="56" s="1"/>
  <c r="V17" i="56" s="1"/>
  <c r="W17" i="56" s="1"/>
  <c r="X17" i="56" s="1"/>
  <c r="Y17" i="56" s="1"/>
  <c r="Z17" i="56" s="1"/>
  <c r="AA17" i="56" s="1"/>
  <c r="AB17" i="56" s="1"/>
  <c r="AC17" i="56" s="1"/>
  <c r="AD17" i="56" s="1"/>
  <c r="AE17" i="56" s="1"/>
  <c r="AF17" i="56" s="1"/>
  <c r="AG17" i="56" s="1"/>
  <c r="AH17" i="56" s="1"/>
  <c r="AI17" i="56" s="1"/>
  <c r="AJ17" i="56" s="1"/>
  <c r="AK17" i="56" s="1"/>
  <c r="AL17" i="56" s="1"/>
  <c r="AM17" i="56" s="1"/>
  <c r="AN17" i="56" s="1"/>
  <c r="AO17" i="56" s="1"/>
  <c r="AP17" i="56" s="1"/>
  <c r="AQ17" i="56" s="1"/>
  <c r="AR17" i="56" s="1"/>
  <c r="AS17" i="56" s="1"/>
  <c r="AT17" i="56" s="1"/>
  <c r="AU17" i="56" s="1"/>
  <c r="AV17" i="56" s="1"/>
  <c r="AW17" i="56" s="1"/>
  <c r="AX17" i="56" s="1"/>
  <c r="AY17" i="56" s="1"/>
  <c r="AZ17" i="56" s="1"/>
  <c r="BA17" i="56" s="1"/>
  <c r="BB17" i="56" s="1"/>
  <c r="BC17" i="56" s="1"/>
  <c r="BD17" i="56" s="1"/>
  <c r="BE17" i="56" s="1"/>
  <c r="BF17" i="56" s="1"/>
  <c r="BG17" i="56" s="1"/>
  <c r="BH17" i="56" s="1"/>
  <c r="BI17" i="56" s="1"/>
  <c r="BJ17" i="56" s="1"/>
  <c r="BK17" i="56" s="1"/>
  <c r="BL17" i="56" s="1"/>
  <c r="BM17" i="56" s="1"/>
  <c r="BN17" i="56" s="1"/>
  <c r="D17" i="55"/>
  <c r="E17" i="55" s="1"/>
  <c r="F17" i="55" s="1"/>
  <c r="G17" i="55" s="1"/>
  <c r="H17" i="55" s="1"/>
  <c r="I17" i="55" s="1"/>
  <c r="J17" i="55" s="1"/>
  <c r="K17" i="55" s="1"/>
  <c r="L17" i="55" s="1"/>
  <c r="M17" i="55" s="1"/>
  <c r="N17" i="55" s="1"/>
  <c r="O17" i="55" s="1"/>
  <c r="P17" i="55" s="1"/>
  <c r="Q17" i="55" s="1"/>
  <c r="R17" i="55" s="1"/>
  <c r="S17" i="55" s="1"/>
  <c r="T17" i="55" s="1"/>
  <c r="U17" i="55" s="1"/>
  <c r="V17" i="55" s="1"/>
  <c r="W17" i="55" s="1"/>
  <c r="X17" i="55" s="1"/>
  <c r="C3" i="55"/>
  <c r="C6" i="13"/>
  <c r="C5" i="13"/>
  <c r="D4" i="13"/>
  <c r="C2" i="13"/>
  <c r="D17" i="13"/>
  <c r="E17" i="13" s="1"/>
  <c r="F17" i="13" s="1"/>
  <c r="G17" i="13" s="1"/>
  <c r="H17" i="13" s="1"/>
  <c r="I17" i="13" s="1"/>
  <c r="J17" i="13" s="1"/>
  <c r="K17" i="13" s="1"/>
  <c r="L17" i="13" s="1"/>
  <c r="M17" i="13" s="1"/>
  <c r="N17" i="13" s="1"/>
  <c r="O17" i="13" s="1"/>
  <c r="P17" i="13" s="1"/>
  <c r="Q17" i="13" s="1"/>
  <c r="R17" i="13" s="1"/>
  <c r="S17" i="13" s="1"/>
  <c r="T17" i="13" s="1"/>
  <c r="U17" i="13" s="1"/>
  <c r="V17" i="13" s="1"/>
  <c r="W17" i="13" s="1"/>
  <c r="X17" i="13" s="1"/>
  <c r="Y18" i="56"/>
  <c r="G43" i="13"/>
  <c r="H43" i="13"/>
  <c r="K43" i="13"/>
  <c r="L43" i="13"/>
  <c r="M43" i="13"/>
  <c r="N43" i="13"/>
  <c r="O43" i="13"/>
  <c r="Q43" i="13"/>
  <c r="R43" i="13"/>
  <c r="S43" i="13"/>
  <c r="T43" i="13"/>
  <c r="U43" i="13"/>
  <c r="V43" i="13"/>
  <c r="W43" i="13"/>
  <c r="AR37" i="56"/>
  <c r="AI37" i="56"/>
  <c r="Z37" i="56"/>
  <c r="Q37" i="56"/>
  <c r="H28" i="56"/>
  <c r="AR25" i="56"/>
  <c r="AI25" i="56"/>
  <c r="Z25" i="56"/>
  <c r="Q25" i="56"/>
  <c r="H25" i="56"/>
  <c r="AR24" i="56"/>
  <c r="AI24" i="56"/>
  <c r="Z24" i="56"/>
  <c r="Q24" i="56"/>
  <c r="H24" i="56"/>
  <c r="AR23" i="56"/>
  <c r="AI23" i="56"/>
  <c r="Z23" i="56"/>
  <c r="Q23" i="56"/>
  <c r="H23" i="56"/>
  <c r="AR22" i="56"/>
  <c r="AI22" i="56"/>
  <c r="Z22" i="56"/>
  <c r="Q22" i="56"/>
  <c r="H22" i="56"/>
  <c r="H21" i="56"/>
  <c r="AR20" i="56"/>
  <c r="AI20" i="56"/>
  <c r="Z20" i="56"/>
  <c r="Q20" i="56"/>
  <c r="AR19" i="56"/>
  <c r="AI19" i="56"/>
  <c r="Z19" i="56"/>
  <c r="Q19" i="56"/>
  <c r="AQ18" i="56"/>
  <c r="AR18" i="56" s="1"/>
  <c r="AH18" i="56"/>
  <c r="AI18" i="56" s="1"/>
  <c r="P18" i="56"/>
  <c r="Q18" i="56" s="1"/>
  <c r="R37" i="55"/>
  <c r="O37" i="55"/>
  <c r="L37" i="55"/>
  <c r="I37" i="55"/>
  <c r="Q18" i="55"/>
  <c r="N18" i="55"/>
  <c r="K18" i="55"/>
  <c r="H18" i="55"/>
  <c r="E18" i="55"/>
  <c r="V18" i="49"/>
  <c r="W18" i="49"/>
  <c r="X18" i="49"/>
  <c r="Y18" i="49"/>
  <c r="Z18" i="49"/>
  <c r="AA18" i="49"/>
  <c r="AB18" i="49"/>
  <c r="AC18" i="49"/>
  <c r="AD18" i="49"/>
  <c r="AE18" i="49"/>
  <c r="AF18" i="49"/>
  <c r="U18" i="49"/>
  <c r="U17" i="49"/>
  <c r="AG10" i="49"/>
  <c r="AG11" i="49"/>
  <c r="AG12" i="49"/>
  <c r="AG13" i="49"/>
  <c r="AG14" i="49"/>
  <c r="P10" i="49"/>
  <c r="P11" i="49"/>
  <c r="P12" i="49"/>
  <c r="P13" i="49"/>
  <c r="P14" i="49"/>
  <c r="E18" i="49"/>
  <c r="F18" i="49"/>
  <c r="G18" i="49"/>
  <c r="H18" i="49"/>
  <c r="I18" i="49"/>
  <c r="J18" i="49"/>
  <c r="K18" i="49"/>
  <c r="L18" i="49"/>
  <c r="M18" i="49"/>
  <c r="N18" i="49"/>
  <c r="O18" i="49"/>
  <c r="D18" i="49"/>
  <c r="D17" i="49"/>
  <c r="E17" i="49"/>
  <c r="F43" i="13"/>
  <c r="H19" i="56" l="1"/>
  <c r="G18" i="56"/>
  <c r="H18" i="56" s="1"/>
  <c r="AG18" i="49"/>
  <c r="AG16" i="49" s="1"/>
  <c r="D4" i="55"/>
  <c r="D4" i="56"/>
  <c r="C6" i="55"/>
  <c r="C6" i="56"/>
  <c r="C5" i="55"/>
  <c r="C5" i="56"/>
  <c r="C2" i="55"/>
  <c r="C2" i="56"/>
  <c r="P18" i="49"/>
  <c r="P16" i="49" s="1"/>
  <c r="C1" i="58"/>
  <c r="C1" i="57"/>
  <c r="C1" i="55"/>
  <c r="I46" i="39"/>
  <c r="F23" i="39"/>
  <c r="F26" i="39" s="1"/>
  <c r="F33" i="39"/>
  <c r="E34" i="39"/>
  <c r="E50" i="39"/>
  <c r="E49" i="39" s="1"/>
  <c r="E54" i="39"/>
  <c r="E52" i="39" s="1"/>
  <c r="E22" i="13" s="1"/>
  <c r="N34" i="39"/>
  <c r="O33" i="39"/>
  <c r="L46" i="39"/>
  <c r="J46" i="39"/>
  <c r="Q34" i="39"/>
  <c r="R33" i="39"/>
  <c r="R35" i="39" s="1"/>
  <c r="R45" i="39" s="1"/>
  <c r="D66" i="39"/>
  <c r="D54" i="39"/>
  <c r="D58" i="39"/>
  <c r="H34" i="39"/>
  <c r="I33" i="39"/>
  <c r="O46" i="39"/>
  <c r="M46" i="39"/>
  <c r="K34" i="39"/>
  <c r="L33" i="39"/>
  <c r="F46" i="39"/>
  <c r="Z18" i="56"/>
  <c r="L23" i="39"/>
  <c r="L26" i="39" s="1"/>
  <c r="F30" i="39"/>
  <c r="I11" i="39"/>
  <c r="I23" i="39"/>
  <c r="I26" i="39" s="1"/>
  <c r="O23" i="39"/>
  <c r="O26" i="39" s="1"/>
  <c r="Q66" i="39"/>
  <c r="Q64" i="39" s="1"/>
  <c r="Q58" i="39"/>
  <c r="Q56" i="39" s="1"/>
  <c r="Q62" i="39"/>
  <c r="Q60" i="39" s="1"/>
  <c r="Q54" i="39"/>
  <c r="N62" i="39"/>
  <c r="N60" i="39" s="1"/>
  <c r="N54" i="39"/>
  <c r="N66" i="39"/>
  <c r="N64" i="39" s="1"/>
  <c r="N58" i="39"/>
  <c r="N56" i="39" s="1"/>
  <c r="M58" i="39"/>
  <c r="M56" i="39" s="1"/>
  <c r="M54" i="39"/>
  <c r="M62" i="39"/>
  <c r="M66" i="39"/>
  <c r="M64" i="39" s="1"/>
  <c r="L30" i="39"/>
  <c r="L34" i="39" s="1"/>
  <c r="K62" i="39"/>
  <c r="K60" i="39" s="1"/>
  <c r="K66" i="39"/>
  <c r="K64" i="39" s="1"/>
  <c r="K54" i="39"/>
  <c r="K58" i="39"/>
  <c r="K56" i="39" s="1"/>
  <c r="L11" i="39"/>
  <c r="L16" i="39" s="1"/>
  <c r="H62" i="39"/>
  <c r="H60" i="39" s="1"/>
  <c r="H54" i="39"/>
  <c r="H58" i="39"/>
  <c r="H56" i="39" s="1"/>
  <c r="H66" i="39"/>
  <c r="H64" i="39" s="1"/>
  <c r="H26" i="39"/>
  <c r="J62" i="39"/>
  <c r="J66" i="39"/>
  <c r="J64" i="39" s="1"/>
  <c r="J58" i="39"/>
  <c r="J56" i="39" s="1"/>
  <c r="J54" i="39"/>
  <c r="J55" i="39" s="1"/>
  <c r="G66" i="39"/>
  <c r="G64" i="39" s="1"/>
  <c r="G58" i="39"/>
  <c r="G56" i="39" s="1"/>
  <c r="G54" i="39"/>
  <c r="G55" i="39" s="1"/>
  <c r="G62" i="39"/>
  <c r="O11" i="39"/>
  <c r="O16" i="39" s="1"/>
  <c r="O39" i="39"/>
  <c r="O43" i="39" s="1"/>
  <c r="O44" i="39" s="1"/>
  <c r="E62" i="39"/>
  <c r="E60" i="39" s="1"/>
  <c r="E66" i="39"/>
  <c r="E64" i="39" s="1"/>
  <c r="E58" i="39"/>
  <c r="E56" i="39" s="1"/>
  <c r="O30" i="39"/>
  <c r="O34" i="39" s="1"/>
  <c r="K26" i="39"/>
  <c r="F11" i="39"/>
  <c r="I30" i="39"/>
  <c r="I34" i="39" s="1"/>
  <c r="D50" i="39"/>
  <c r="D49" i="39" s="1"/>
  <c r="N26" i="39"/>
  <c r="Q26" i="39"/>
  <c r="W10" i="39"/>
  <c r="W145" i="39"/>
  <c r="W23" i="55" s="1"/>
  <c r="D145" i="39"/>
  <c r="D23" i="55" s="1"/>
  <c r="V145" i="39"/>
  <c r="V23" i="55" s="1"/>
  <c r="T145" i="39"/>
  <c r="T23" i="55" s="1"/>
  <c r="S145" i="39"/>
  <c r="S23" i="55" s="1"/>
  <c r="U145" i="39"/>
  <c r="U23" i="55" s="1"/>
  <c r="D199" i="39"/>
  <c r="D19" i="56" s="1"/>
  <c r="D212" i="39"/>
  <c r="D210" i="39" s="1"/>
  <c r="D216" i="39"/>
  <c r="D214" i="39" s="1"/>
  <c r="D220" i="39"/>
  <c r="D218" i="39" s="1"/>
  <c r="D208" i="39"/>
  <c r="D122" i="39"/>
  <c r="D19" i="55" s="1"/>
  <c r="C19" i="55" s="1"/>
  <c r="C25" i="56"/>
  <c r="AF25" i="56"/>
  <c r="BA25" i="56"/>
  <c r="C25" i="55"/>
  <c r="BD25" i="56"/>
  <c r="E25" i="56"/>
  <c r="W25" i="56"/>
  <c r="AU25" i="56"/>
  <c r="N25" i="56"/>
  <c r="BG25" i="56"/>
  <c r="AL25" i="56"/>
  <c r="AO25" i="56"/>
  <c r="K25" i="56"/>
  <c r="T25" i="56"/>
  <c r="BJ25" i="56"/>
  <c r="AC25" i="56"/>
  <c r="I16" i="39" l="1"/>
  <c r="I58" i="39" s="1"/>
  <c r="I56" i="39" s="1"/>
  <c r="D55" i="39"/>
  <c r="D52" i="39" s="1"/>
  <c r="I66" i="39"/>
  <c r="I64" i="39" s="1"/>
  <c r="D206" i="39"/>
  <c r="D22" i="56" s="1"/>
  <c r="I35" i="39"/>
  <c r="I45" i="39" s="1"/>
  <c r="E35" i="39"/>
  <c r="I54" i="39"/>
  <c r="I52" i="39" s="1"/>
  <c r="L35" i="39"/>
  <c r="L45" i="39" s="1"/>
  <c r="K35" i="39"/>
  <c r="K45" i="39" s="1"/>
  <c r="K19" i="13" s="1"/>
  <c r="D125" i="39"/>
  <c r="D21" i="55" s="1"/>
  <c r="N35" i="39"/>
  <c r="N45" i="39" s="1"/>
  <c r="N19" i="13" s="1"/>
  <c r="H52" i="39"/>
  <c r="H22" i="13" s="1"/>
  <c r="G52" i="39"/>
  <c r="H35" i="39"/>
  <c r="H45" i="39" s="1"/>
  <c r="H19" i="13" s="1"/>
  <c r="I19" i="13" s="1"/>
  <c r="K52" i="39"/>
  <c r="K22" i="13" s="1"/>
  <c r="N52" i="39"/>
  <c r="N22" i="13" s="1"/>
  <c r="O35" i="39"/>
  <c r="O45" i="39" s="1"/>
  <c r="Q52" i="39"/>
  <c r="Q22" i="13" s="1"/>
  <c r="P52" i="39"/>
  <c r="Q35" i="39"/>
  <c r="Q45" i="39" s="1"/>
  <c r="Q19" i="13" s="1"/>
  <c r="E48" i="39"/>
  <c r="E21" i="13" s="1"/>
  <c r="F34" i="39"/>
  <c r="F35" i="39" s="1"/>
  <c r="E68" i="39"/>
  <c r="E23" i="13" s="1"/>
  <c r="N68" i="39"/>
  <c r="N23" i="13" s="1"/>
  <c r="I62" i="39"/>
  <c r="I60" i="39" s="1"/>
  <c r="K68" i="39"/>
  <c r="K23" i="13" s="1"/>
  <c r="L58" i="39"/>
  <c r="L56" i="39" s="1"/>
  <c r="L66" i="39"/>
  <c r="L64" i="39" s="1"/>
  <c r="L54" i="39"/>
  <c r="L52" i="39" s="1"/>
  <c r="L62" i="39"/>
  <c r="L60" i="39" s="1"/>
  <c r="O62" i="39"/>
  <c r="O60" i="39" s="1"/>
  <c r="O58" i="39"/>
  <c r="O56" i="39" s="1"/>
  <c r="O54" i="39"/>
  <c r="O52" i="39" s="1"/>
  <c r="O66" i="39"/>
  <c r="O64" i="39" s="1"/>
  <c r="Q68" i="39"/>
  <c r="Q23" i="13" s="1"/>
  <c r="F50" i="39"/>
  <c r="F49" i="39" s="1"/>
  <c r="F54" i="39"/>
  <c r="F62" i="39"/>
  <c r="F60" i="39" s="1"/>
  <c r="F66" i="39"/>
  <c r="F64" i="39" s="1"/>
  <c r="F58" i="39"/>
  <c r="F56" i="39" s="1"/>
  <c r="H68" i="39"/>
  <c r="D222" i="39"/>
  <c r="D23" i="56" s="1"/>
  <c r="D202" i="39"/>
  <c r="D21" i="56" s="1"/>
  <c r="D51" i="39" l="1"/>
  <c r="D48" i="39" s="1"/>
  <c r="D21" i="13" s="1"/>
  <c r="D18" i="56"/>
  <c r="I68" i="39"/>
  <c r="M52" i="39"/>
  <c r="J52" i="39"/>
  <c r="K18" i="13"/>
  <c r="Q18" i="13"/>
  <c r="N18" i="13"/>
  <c r="F52" i="39"/>
  <c r="H23" i="13"/>
  <c r="F68" i="39"/>
  <c r="O68" i="39"/>
  <c r="F48" i="39"/>
  <c r="L68" i="39"/>
  <c r="R125" i="33"/>
  <c r="R163" i="33" s="1"/>
  <c r="O125" i="33"/>
  <c r="O163" i="33" s="1"/>
  <c r="L125" i="33"/>
  <c r="F125" i="33"/>
  <c r="F164" i="33" s="1"/>
  <c r="E39" i="55" s="1"/>
  <c r="D113" i="33"/>
  <c r="D114" i="33"/>
  <c r="D115" i="33"/>
  <c r="D116" i="33"/>
  <c r="D117" i="33"/>
  <c r="D118" i="33"/>
  <c r="D119" i="33"/>
  <c r="D120" i="33"/>
  <c r="D121" i="33"/>
  <c r="D122" i="33"/>
  <c r="D123" i="33"/>
  <c r="D124" i="33"/>
  <c r="D126" i="33"/>
  <c r="D127" i="33"/>
  <c r="D128" i="33"/>
  <c r="D129" i="33"/>
  <c r="D130" i="33"/>
  <c r="D131" i="33"/>
  <c r="D132" i="33"/>
  <c r="D134" i="33"/>
  <c r="D135" i="33"/>
  <c r="D136" i="33"/>
  <c r="D137" i="33"/>
  <c r="D138" i="33"/>
  <c r="D140" i="33"/>
  <c r="D141" i="33"/>
  <c r="D142" i="33"/>
  <c r="D143" i="33"/>
  <c r="D144" i="33"/>
  <c r="D145" i="33"/>
  <c r="D147" i="33"/>
  <c r="D148" i="33"/>
  <c r="D149" i="33"/>
  <c r="D150" i="33"/>
  <c r="D151" i="33"/>
  <c r="D153" i="33"/>
  <c r="D154" i="33"/>
  <c r="D155" i="33"/>
  <c r="D156" i="33"/>
  <c r="D157" i="33"/>
  <c r="D158" i="33"/>
  <c r="D159" i="33"/>
  <c r="D160" i="33"/>
  <c r="D161" i="33"/>
  <c r="D162" i="33"/>
  <c r="D112" i="33"/>
  <c r="D111" i="33"/>
  <c r="I163" i="33"/>
  <c r="L163" i="33"/>
  <c r="I164" i="33"/>
  <c r="L164" i="33"/>
  <c r="K39" i="55" s="1"/>
  <c r="O164" i="33"/>
  <c r="N39" i="55" s="1"/>
  <c r="R164" i="33"/>
  <c r="Q39" i="55" s="1"/>
  <c r="C18" i="33"/>
  <c r="D21" i="33"/>
  <c r="D22" i="33"/>
  <c r="D23" i="33"/>
  <c r="D24" i="33"/>
  <c r="D25" i="33"/>
  <c r="D27" i="33"/>
  <c r="D28" i="33"/>
  <c r="D29" i="33"/>
  <c r="D31" i="33"/>
  <c r="D32" i="33"/>
  <c r="D33" i="33"/>
  <c r="D34" i="33"/>
  <c r="D35" i="33"/>
  <c r="D37" i="33"/>
  <c r="D38" i="33"/>
  <c r="D39" i="33"/>
  <c r="D40" i="33"/>
  <c r="D42" i="33"/>
  <c r="D43" i="33"/>
  <c r="D44" i="33"/>
  <c r="D45" i="33"/>
  <c r="D46" i="33"/>
  <c r="D48" i="33"/>
  <c r="D49" i="33"/>
  <c r="D51" i="33"/>
  <c r="D52" i="33"/>
  <c r="D53" i="33"/>
  <c r="D55" i="33"/>
  <c r="D56" i="33"/>
  <c r="D57" i="33"/>
  <c r="D58" i="33"/>
  <c r="D59" i="33"/>
  <c r="D60" i="33"/>
  <c r="D61" i="33"/>
  <c r="D63" i="33"/>
  <c r="D64" i="33"/>
  <c r="D65" i="33"/>
  <c r="D66" i="33"/>
  <c r="D67" i="33"/>
  <c r="D68" i="33"/>
  <c r="D69" i="33"/>
  <c r="D70" i="33"/>
  <c r="D71" i="33"/>
  <c r="D73" i="33"/>
  <c r="D74" i="33"/>
  <c r="D75" i="33"/>
  <c r="D76" i="33"/>
  <c r="D77" i="33"/>
  <c r="D78" i="33"/>
  <c r="D79" i="33"/>
  <c r="D80" i="33"/>
  <c r="D81" i="33"/>
  <c r="D82" i="33"/>
  <c r="D83" i="33"/>
  <c r="D84" i="33"/>
  <c r="D85" i="33"/>
  <c r="D87" i="33"/>
  <c r="D88" i="33"/>
  <c r="D89" i="33"/>
  <c r="D90" i="33"/>
  <c r="D91" i="33"/>
  <c r="D92" i="33"/>
  <c r="D20" i="33"/>
  <c r="D19" i="33"/>
  <c r="D17" i="33"/>
  <c r="F72" i="33"/>
  <c r="H72" i="33"/>
  <c r="I72" i="33"/>
  <c r="K72" i="33"/>
  <c r="L72" i="33"/>
  <c r="N72" i="33"/>
  <c r="O72" i="33"/>
  <c r="Q72" i="33"/>
  <c r="R72" i="33"/>
  <c r="F62" i="33"/>
  <c r="I62" i="33"/>
  <c r="K62" i="33"/>
  <c r="L62" i="33"/>
  <c r="N62" i="33"/>
  <c r="O62" i="33"/>
  <c r="Q62" i="33"/>
  <c r="R62" i="33"/>
  <c r="F54" i="33"/>
  <c r="H54" i="33"/>
  <c r="I54" i="33"/>
  <c r="K54" i="33"/>
  <c r="N54" i="33"/>
  <c r="O54" i="33"/>
  <c r="Q54" i="33"/>
  <c r="R54" i="33"/>
  <c r="F47" i="33"/>
  <c r="K47" i="33"/>
  <c r="L47" i="33"/>
  <c r="N47" i="33"/>
  <c r="O47" i="33"/>
  <c r="Q47" i="33"/>
  <c r="F36" i="33"/>
  <c r="H36" i="33"/>
  <c r="I36" i="33"/>
  <c r="K36" i="33"/>
  <c r="L36" i="33"/>
  <c r="N36" i="33"/>
  <c r="O36" i="33"/>
  <c r="Q36" i="33"/>
  <c r="R36" i="33"/>
  <c r="F26" i="33"/>
  <c r="H26" i="33"/>
  <c r="I26" i="33"/>
  <c r="L26" i="33"/>
  <c r="N26" i="33"/>
  <c r="O26" i="33"/>
  <c r="Q26" i="33"/>
  <c r="R26" i="33"/>
  <c r="I18" i="33"/>
  <c r="F18" i="33"/>
  <c r="K18" i="33"/>
  <c r="L18" i="33"/>
  <c r="N18" i="33"/>
  <c r="O18" i="33"/>
  <c r="Q18" i="33"/>
  <c r="R18" i="33"/>
  <c r="T18" i="33"/>
  <c r="P18" i="33" l="1"/>
  <c r="H18" i="13"/>
  <c r="L93" i="33"/>
  <c r="R93" i="33"/>
  <c r="F163" i="33"/>
  <c r="I93" i="33"/>
  <c r="J18" i="33"/>
  <c r="M18" i="33"/>
  <c r="M93" i="33" s="1"/>
  <c r="S18" i="33"/>
  <c r="F93" i="33"/>
  <c r="G18" i="33"/>
  <c r="N93" i="33"/>
  <c r="K93" i="33"/>
  <c r="O93" i="33"/>
  <c r="Q93" i="33"/>
  <c r="S93" i="33" l="1"/>
  <c r="P93" i="33"/>
  <c r="I48" i="28"/>
  <c r="D12" i="28"/>
  <c r="N11" i="28" l="1"/>
  <c r="O11" i="28"/>
  <c r="P11" i="28"/>
  <c r="J11" i="28"/>
  <c r="K11" i="28"/>
  <c r="K27" i="28" s="1"/>
  <c r="L11" i="28"/>
  <c r="G11" i="28"/>
  <c r="M11" i="28"/>
  <c r="C152" i="33"/>
  <c r="C125" i="33"/>
  <c r="C164" i="33" s="1"/>
  <c r="E125" i="33"/>
  <c r="D39" i="55" s="1"/>
  <c r="D42" i="55" s="1"/>
  <c r="H125" i="33"/>
  <c r="Z19" i="33"/>
  <c r="AA19" i="33" s="1"/>
  <c r="E26" i="33"/>
  <c r="C47" i="33"/>
  <c r="C71" i="37"/>
  <c r="C61" i="37"/>
  <c r="C53" i="37"/>
  <c r="C46" i="37"/>
  <c r="C35" i="37"/>
  <c r="C25" i="37"/>
  <c r="C17" i="37"/>
  <c r="D20" i="37"/>
  <c r="P20" i="37" s="1"/>
  <c r="Q20" i="37" s="1"/>
  <c r="D26" i="37"/>
  <c r="D27" i="37"/>
  <c r="Q27" i="37" s="1"/>
  <c r="D28" i="37"/>
  <c r="Q28" i="37" s="1"/>
  <c r="D29" i="37"/>
  <c r="D30" i="37"/>
  <c r="Q30" i="37" s="1"/>
  <c r="D31" i="37"/>
  <c r="Q31" i="37" s="1"/>
  <c r="D32" i="37"/>
  <c r="Q32" i="37" s="1"/>
  <c r="D33" i="37"/>
  <c r="Q33" i="37" s="1"/>
  <c r="D34" i="37"/>
  <c r="Q34" i="37" s="1"/>
  <c r="D36" i="37"/>
  <c r="Q36" i="37" s="1"/>
  <c r="D37" i="37"/>
  <c r="Q37" i="37" s="1"/>
  <c r="D38" i="37"/>
  <c r="Q38" i="37" s="1"/>
  <c r="D39" i="37"/>
  <c r="Q39" i="37" s="1"/>
  <c r="D40" i="37"/>
  <c r="Q40" i="37" s="1"/>
  <c r="D41" i="37"/>
  <c r="Q41" i="37" s="1"/>
  <c r="D42" i="37"/>
  <c r="Q42" i="37" s="1"/>
  <c r="D43" i="37"/>
  <c r="Q43" i="37" s="1"/>
  <c r="D44" i="37"/>
  <c r="Q44" i="37" s="1"/>
  <c r="D45" i="37"/>
  <c r="Q45" i="37" s="1"/>
  <c r="D47" i="37"/>
  <c r="Q47" i="37" s="1"/>
  <c r="D48" i="37"/>
  <c r="Q48" i="37" s="1"/>
  <c r="D49" i="37"/>
  <c r="Q49" i="37" s="1"/>
  <c r="D50" i="37"/>
  <c r="Q50" i="37" s="1"/>
  <c r="D51" i="37"/>
  <c r="Q51" i="37" s="1"/>
  <c r="D52" i="37"/>
  <c r="Q52" i="37" s="1"/>
  <c r="D54" i="37"/>
  <c r="D55" i="37"/>
  <c r="Q55" i="37" s="1"/>
  <c r="D56" i="37"/>
  <c r="Q56" i="37" s="1"/>
  <c r="D57" i="37"/>
  <c r="Q57" i="37" s="1"/>
  <c r="D58" i="37"/>
  <c r="Q58" i="37" s="1"/>
  <c r="D59" i="37"/>
  <c r="Q59" i="37" s="1"/>
  <c r="D60" i="37"/>
  <c r="Q60" i="37" s="1"/>
  <c r="D62" i="37"/>
  <c r="Q62" i="37" s="1"/>
  <c r="D63" i="37"/>
  <c r="Q63" i="37" s="1"/>
  <c r="D64" i="37"/>
  <c r="Q64" i="37" s="1"/>
  <c r="D65" i="37"/>
  <c r="Q65" i="37" s="1"/>
  <c r="D66" i="37"/>
  <c r="Q66" i="37" s="1"/>
  <c r="D67" i="37"/>
  <c r="Q67" i="37" s="1"/>
  <c r="D68" i="37"/>
  <c r="Q68" i="37" s="1"/>
  <c r="D69" i="37"/>
  <c r="Q69" i="37" s="1"/>
  <c r="D70" i="37"/>
  <c r="Q70" i="37" s="1"/>
  <c r="D72" i="37"/>
  <c r="Q72" i="37" s="1"/>
  <c r="D73" i="37"/>
  <c r="Q73" i="37" s="1"/>
  <c r="D74" i="37"/>
  <c r="Q74" i="37" s="1"/>
  <c r="D75" i="37"/>
  <c r="Q75" i="37" s="1"/>
  <c r="D76" i="37"/>
  <c r="Q76" i="37" s="1"/>
  <c r="D77" i="37"/>
  <c r="Q77" i="37" s="1"/>
  <c r="D78" i="37"/>
  <c r="Q78" i="37" s="1"/>
  <c r="D79" i="37"/>
  <c r="Q79" i="37" s="1"/>
  <c r="D80" i="37"/>
  <c r="Q80" i="37" s="1"/>
  <c r="D81" i="37"/>
  <c r="Q81" i="37" s="1"/>
  <c r="D82" i="37"/>
  <c r="Q82" i="37" s="1"/>
  <c r="D83" i="37"/>
  <c r="Q83" i="37" s="1"/>
  <c r="D84" i="37"/>
  <c r="Q84" i="37" s="1"/>
  <c r="D85" i="37"/>
  <c r="Q85" i="37" s="1"/>
  <c r="D86" i="37"/>
  <c r="Q86" i="37" s="1"/>
  <c r="D87" i="37"/>
  <c r="Q87" i="37" s="1"/>
  <c r="D88" i="37"/>
  <c r="Q88" i="37" s="1"/>
  <c r="D89" i="37"/>
  <c r="P89" i="37" s="1"/>
  <c r="Q89" i="37" s="1"/>
  <c r="D90" i="37"/>
  <c r="P90" i="37" s="1"/>
  <c r="Q90" i="37" s="1"/>
  <c r="D91" i="37"/>
  <c r="P91" i="37" s="1"/>
  <c r="Q91" i="37" s="1"/>
  <c r="D23" i="37"/>
  <c r="P23" i="37" s="1"/>
  <c r="Q23" i="37" s="1"/>
  <c r="D24" i="37"/>
  <c r="P24" i="37" s="1"/>
  <c r="Q24" i="37" s="1"/>
  <c r="D19" i="37"/>
  <c r="D21" i="37"/>
  <c r="P21" i="37" s="1"/>
  <c r="Q21" i="37" s="1"/>
  <c r="D22" i="37"/>
  <c r="P22" i="37" s="1"/>
  <c r="Q22" i="37" s="1"/>
  <c r="D18" i="37"/>
  <c r="P18" i="37" s="1"/>
  <c r="Q18" i="37" s="1"/>
  <c r="D16" i="37"/>
  <c r="P16" i="37" s="1"/>
  <c r="Q16" i="37" s="1"/>
  <c r="Z136" i="33"/>
  <c r="AA136" i="33" s="1"/>
  <c r="Z137" i="33"/>
  <c r="AA137" i="33" s="1"/>
  <c r="Z138" i="33"/>
  <c r="AA138" i="33" s="1"/>
  <c r="Z140" i="33"/>
  <c r="AA140" i="33" s="1"/>
  <c r="Z141" i="33"/>
  <c r="AA141" i="33" s="1"/>
  <c r="Z142" i="33"/>
  <c r="AA142" i="33" s="1"/>
  <c r="Z143" i="33"/>
  <c r="AA143" i="33" s="1"/>
  <c r="Z144" i="33"/>
  <c r="AA144" i="33" s="1"/>
  <c r="Z145" i="33"/>
  <c r="AA145" i="33" s="1"/>
  <c r="Z147" i="33"/>
  <c r="AA147" i="33" s="1"/>
  <c r="Z148" i="33"/>
  <c r="AA148" i="33" s="1"/>
  <c r="Z149" i="33"/>
  <c r="AA149" i="33" s="1"/>
  <c r="Z150" i="33"/>
  <c r="AA150" i="33" s="1"/>
  <c r="Z151" i="33"/>
  <c r="AA151" i="33" s="1"/>
  <c r="Z154" i="33"/>
  <c r="AA154" i="33" s="1"/>
  <c r="Z155" i="33"/>
  <c r="AA155" i="33" s="1"/>
  <c r="Z156" i="33"/>
  <c r="AA156" i="33" s="1"/>
  <c r="Z157" i="33"/>
  <c r="AA157" i="33" s="1"/>
  <c r="Z158" i="33"/>
  <c r="AA158" i="33" s="1"/>
  <c r="Z159" i="33"/>
  <c r="AA159" i="33" s="1"/>
  <c r="Z160" i="33"/>
  <c r="AA160" i="33" s="1"/>
  <c r="Z161" i="33"/>
  <c r="AA161" i="33" s="1"/>
  <c r="Z162" i="33"/>
  <c r="AA162" i="33" s="1"/>
  <c r="Z127" i="33"/>
  <c r="AA127" i="33" s="1"/>
  <c r="Z128" i="33"/>
  <c r="AA128" i="33" s="1"/>
  <c r="Z129" i="33"/>
  <c r="AA129" i="33" s="1"/>
  <c r="Z130" i="33"/>
  <c r="AA130" i="33" s="1"/>
  <c r="Z131" i="33"/>
  <c r="AA131" i="33" s="1"/>
  <c r="Z132" i="33"/>
  <c r="AA132" i="33" s="1"/>
  <c r="Z133" i="33"/>
  <c r="AA133" i="33" s="1"/>
  <c r="Z134" i="33"/>
  <c r="AA134" i="33" s="1"/>
  <c r="Z135" i="33"/>
  <c r="AA135" i="33" s="1"/>
  <c r="Z126" i="33"/>
  <c r="AA126" i="33" s="1"/>
  <c r="Z113" i="33"/>
  <c r="AA113" i="33" s="1"/>
  <c r="Z114" i="33"/>
  <c r="AA114" i="33" s="1"/>
  <c r="Z115" i="33"/>
  <c r="AA115" i="33" s="1"/>
  <c r="Z116" i="33"/>
  <c r="AA116" i="33" s="1"/>
  <c r="Z117" i="33"/>
  <c r="AA117" i="33" s="1"/>
  <c r="Z118" i="33"/>
  <c r="AA118" i="33" s="1"/>
  <c r="Z119" i="33"/>
  <c r="AA119" i="33" s="1"/>
  <c r="Z120" i="33"/>
  <c r="AA120" i="33" s="1"/>
  <c r="Z121" i="33"/>
  <c r="AA121" i="33" s="1"/>
  <c r="Z122" i="33"/>
  <c r="AA122" i="33" s="1"/>
  <c r="Z123" i="33"/>
  <c r="AA123" i="33" s="1"/>
  <c r="Z124" i="33"/>
  <c r="AA124" i="33" s="1"/>
  <c r="Z112" i="33"/>
  <c r="AA112" i="33" s="1"/>
  <c r="Z111" i="33"/>
  <c r="AA111" i="33" s="1"/>
  <c r="Z23" i="33"/>
  <c r="AA23" i="33" s="1"/>
  <c r="Z17" i="33"/>
  <c r="AA17" i="33" s="1"/>
  <c r="C36" i="33"/>
  <c r="C72" i="33"/>
  <c r="C62" i="33"/>
  <c r="E62" i="33"/>
  <c r="Z20" i="33"/>
  <c r="AA20" i="33" s="1"/>
  <c r="Z21" i="33"/>
  <c r="AA21" i="33" s="1"/>
  <c r="Z22" i="33"/>
  <c r="AA22" i="33" s="1"/>
  <c r="Z24" i="33"/>
  <c r="AA24" i="33" s="1"/>
  <c r="Z25" i="33"/>
  <c r="AA25" i="33" s="1"/>
  <c r="Z27" i="33"/>
  <c r="AA27" i="33" s="1"/>
  <c r="Z28" i="33"/>
  <c r="AA28" i="33" s="1"/>
  <c r="Z29" i="33"/>
  <c r="AA29" i="33" s="1"/>
  <c r="Z30" i="33"/>
  <c r="AA30" i="33" s="1"/>
  <c r="Z32" i="33"/>
  <c r="AA32" i="33" s="1"/>
  <c r="Z33" i="33"/>
  <c r="AA33" i="33" s="1"/>
  <c r="Z34" i="33"/>
  <c r="AA34" i="33" s="1"/>
  <c r="Z35" i="33"/>
  <c r="AA35" i="33" s="1"/>
  <c r="Z38" i="33"/>
  <c r="AA38" i="33" s="1"/>
  <c r="Z39" i="33"/>
  <c r="AA39" i="33" s="1"/>
  <c r="Z40" i="33"/>
  <c r="AA40" i="33" s="1"/>
  <c r="Z41" i="33"/>
  <c r="AA41" i="33" s="1"/>
  <c r="Z42" i="33"/>
  <c r="AA42" i="33" s="1"/>
  <c r="Z43" i="33"/>
  <c r="AA43" i="33" s="1"/>
  <c r="Z44" i="33"/>
  <c r="AA44" i="33" s="1"/>
  <c r="Z45" i="33"/>
  <c r="AA45" i="33" s="1"/>
  <c r="Z46" i="33"/>
  <c r="AA46" i="33" s="1"/>
  <c r="Z48" i="33"/>
  <c r="AA48" i="33" s="1"/>
  <c r="Z51" i="33"/>
  <c r="AA51" i="33" s="1"/>
  <c r="Z52" i="33"/>
  <c r="AA52" i="33" s="1"/>
  <c r="Z53" i="33"/>
  <c r="AA53" i="33" s="1"/>
  <c r="Z56" i="33"/>
  <c r="AA56" i="33" s="1"/>
  <c r="Z57" i="33"/>
  <c r="AA57" i="33" s="1"/>
  <c r="Z58" i="33"/>
  <c r="AA58" i="33" s="1"/>
  <c r="Z59" i="33"/>
  <c r="AA59" i="33" s="1"/>
  <c r="Z60" i="33"/>
  <c r="AA60" i="33" s="1"/>
  <c r="Z61" i="33"/>
  <c r="AA61" i="33" s="1"/>
  <c r="Z63" i="33"/>
  <c r="AA63" i="33" s="1"/>
  <c r="Z64" i="33"/>
  <c r="AA64" i="33" s="1"/>
  <c r="Z65" i="33"/>
  <c r="AA65" i="33" s="1"/>
  <c r="Z66" i="33"/>
  <c r="AA66" i="33" s="1"/>
  <c r="Z67" i="33"/>
  <c r="AA67" i="33" s="1"/>
  <c r="Z68" i="33"/>
  <c r="AA68" i="33" s="1"/>
  <c r="Z69" i="33"/>
  <c r="AA69" i="33" s="1"/>
  <c r="Z70" i="33"/>
  <c r="AA70" i="33" s="1"/>
  <c r="Z71" i="33"/>
  <c r="AA71" i="33" s="1"/>
  <c r="Z73" i="33"/>
  <c r="AA73" i="33" s="1"/>
  <c r="Z74" i="33"/>
  <c r="AA74" i="33" s="1"/>
  <c r="Z75" i="33"/>
  <c r="AA75" i="33" s="1"/>
  <c r="Z76" i="33"/>
  <c r="AA76" i="33" s="1"/>
  <c r="Z77" i="33"/>
  <c r="AA77" i="33" s="1"/>
  <c r="Z78" i="33"/>
  <c r="AA78" i="33" s="1"/>
  <c r="Z79" i="33"/>
  <c r="AA79" i="33" s="1"/>
  <c r="Z80" i="33"/>
  <c r="AA80" i="33" s="1"/>
  <c r="Z81" i="33"/>
  <c r="AA81" i="33" s="1"/>
  <c r="Z82" i="33"/>
  <c r="AA82" i="33" s="1"/>
  <c r="Z83" i="33"/>
  <c r="AA83" i="33" s="1"/>
  <c r="Z84" i="33"/>
  <c r="AA84" i="33" s="1"/>
  <c r="Z85" i="33"/>
  <c r="AA85" i="33" s="1"/>
  <c r="Z86" i="33"/>
  <c r="AA86" i="33" s="1"/>
  <c r="Z87" i="33"/>
  <c r="AA87" i="33" s="1"/>
  <c r="Z88" i="33"/>
  <c r="AA88" i="33" s="1"/>
  <c r="Z89" i="33"/>
  <c r="AA89" i="33" s="1"/>
  <c r="Z90" i="33"/>
  <c r="AA90" i="33" s="1"/>
  <c r="Z91" i="33"/>
  <c r="AA91" i="33" s="1"/>
  <c r="Z92" i="33"/>
  <c r="AA92" i="33" s="1"/>
  <c r="E14" i="28"/>
  <c r="Q14" i="28" s="1"/>
  <c r="R14" i="28" s="1"/>
  <c r="P29" i="37" l="1"/>
  <c r="Q29" i="37" s="1"/>
  <c r="C93" i="33"/>
  <c r="D71" i="37"/>
  <c r="D17" i="37"/>
  <c r="D61" i="37"/>
  <c r="Q61" i="37"/>
  <c r="D53" i="37"/>
  <c r="Q26" i="37"/>
  <c r="C92" i="37"/>
  <c r="D25" i="37"/>
  <c r="P25" i="37" s="1"/>
  <c r="Q25" i="37" s="1"/>
  <c r="D35" i="37"/>
  <c r="Q35" i="37" s="1"/>
  <c r="D46" i="37"/>
  <c r="Q46" i="37" s="1"/>
  <c r="G164" i="33"/>
  <c r="F42" i="55" s="1"/>
  <c r="J164" i="33"/>
  <c r="H164" i="33"/>
  <c r="G39" i="55" s="1"/>
  <c r="Z37" i="33"/>
  <c r="AA37" i="33" s="1"/>
  <c r="Z55" i="33"/>
  <c r="AA55" i="33" s="1"/>
  <c r="Z49" i="33"/>
  <c r="AA49" i="33" s="1"/>
  <c r="Z153" i="33"/>
  <c r="AA153" i="33" s="1"/>
  <c r="C163" i="33"/>
  <c r="P19" i="37"/>
  <c r="Q71" i="37"/>
  <c r="Z31" i="33"/>
  <c r="AA31" i="33" s="1"/>
  <c r="Q54" i="37" l="1"/>
  <c r="Q53" i="37"/>
  <c r="P17" i="37"/>
  <c r="Q17" i="37" s="1"/>
  <c r="Q19" i="37"/>
  <c r="P92" i="37"/>
  <c r="Q92" i="37" s="1"/>
  <c r="D64" i="32" l="1"/>
  <c r="D73" i="32" s="1"/>
  <c r="F46" i="32"/>
  <c r="D46" i="32"/>
  <c r="D55" i="32" s="1"/>
  <c r="D36" i="32"/>
  <c r="D33" i="32"/>
  <c r="D32" i="32"/>
  <c r="D31" i="32"/>
  <c r="E30" i="32"/>
  <c r="F30" i="32"/>
  <c r="E31" i="32"/>
  <c r="F31" i="32"/>
  <c r="E32" i="32"/>
  <c r="F32" i="32"/>
  <c r="E33" i="32"/>
  <c r="F33" i="32"/>
  <c r="E36" i="32"/>
  <c r="F36" i="32"/>
  <c r="D30" i="32"/>
  <c r="D29" i="32"/>
  <c r="E10" i="32"/>
  <c r="E19" i="32"/>
  <c r="F19" i="32"/>
  <c r="D19" i="32"/>
  <c r="F69" i="31"/>
  <c r="D69" i="31"/>
  <c r="F55" i="32" l="1"/>
  <c r="D28" i="32"/>
  <c r="U16" i="39" s="1"/>
  <c r="V16" i="39"/>
  <c r="V170" i="39"/>
  <c r="W16" i="39"/>
  <c r="F68" i="31"/>
  <c r="F66" i="31" s="1"/>
  <c r="F53" i="31" s="1"/>
  <c r="F52" i="31" s="1"/>
  <c r="K66" i="31" s="1"/>
  <c r="G66" i="31" l="1"/>
  <c r="F59" i="31"/>
  <c r="D37" i="32"/>
  <c r="D83" i="32"/>
  <c r="D84" i="32" s="1"/>
  <c r="H73" i="31"/>
  <c r="V220" i="39"/>
  <c r="V218" i="39" s="1"/>
  <c r="V216" i="39"/>
  <c r="V214" i="39" s="1"/>
  <c r="V212" i="39"/>
  <c r="V210" i="39" s="1"/>
  <c r="V208" i="39"/>
  <c r="V206" i="39" s="1"/>
  <c r="BF22" i="56" s="1"/>
  <c r="F73" i="31"/>
  <c r="S171" i="39"/>
  <c r="AW41" i="56" s="1"/>
  <c r="G71" i="37"/>
  <c r="G61" i="37"/>
  <c r="G53" i="37"/>
  <c r="F53" i="37"/>
  <c r="H53" i="37"/>
  <c r="I53" i="37"/>
  <c r="J53" i="37"/>
  <c r="K53" i="37"/>
  <c r="L53" i="37"/>
  <c r="M53" i="37"/>
  <c r="N53" i="37"/>
  <c r="O53" i="37"/>
  <c r="E53" i="37"/>
  <c r="F35" i="37"/>
  <c r="T26" i="33"/>
  <c r="U26" i="33"/>
  <c r="V26" i="33"/>
  <c r="X26" i="33"/>
  <c r="Y26" i="33"/>
  <c r="T54" i="33"/>
  <c r="U54" i="33"/>
  <c r="V54" i="33"/>
  <c r="X54" i="33"/>
  <c r="Y54" i="33"/>
  <c r="E54" i="33"/>
  <c r="E47" i="33"/>
  <c r="E61" i="37"/>
  <c r="F12" i="28"/>
  <c r="F11" i="28" s="1"/>
  <c r="F27" i="28" s="1"/>
  <c r="H48" i="28"/>
  <c r="G12" i="28"/>
  <c r="D17" i="50"/>
  <c r="E17" i="50" s="1"/>
  <c r="F19" i="50" l="1"/>
  <c r="S170" i="39"/>
  <c r="V222" i="39"/>
  <c r="BF23" i="56" s="1"/>
  <c r="H66" i="31"/>
  <c r="S204" i="39"/>
  <c r="S216" i="39"/>
  <c r="S214" i="39" s="1"/>
  <c r="S212" i="39"/>
  <c r="S210" i="39" s="1"/>
  <c r="S208" i="39"/>
  <c r="S206" i="39" s="1"/>
  <c r="AW22" i="56" s="1"/>
  <c r="S220" i="39"/>
  <c r="S218" i="39" s="1"/>
  <c r="D54" i="33"/>
  <c r="D26" i="33"/>
  <c r="Z26" i="33" s="1"/>
  <c r="AA26" i="33" s="1"/>
  <c r="F82" i="32"/>
  <c r="F88" i="32"/>
  <c r="E88" i="32"/>
  <c r="D88" i="32"/>
  <c r="G102" i="28"/>
  <c r="L30" i="58" s="1"/>
  <c r="H102" i="28"/>
  <c r="O30" i="58" s="1"/>
  <c r="I102" i="28"/>
  <c r="R30" i="58" s="1"/>
  <c r="J102" i="28"/>
  <c r="U30" i="58" s="1"/>
  <c r="X30" i="58"/>
  <c r="X28" i="58" s="1"/>
  <c r="X12" i="58" s="1"/>
  <c r="L102" i="28"/>
  <c r="AA30" i="58" s="1"/>
  <c r="M102" i="28"/>
  <c r="AD30" i="58" s="1"/>
  <c r="N102" i="28"/>
  <c r="AG30" i="58" s="1"/>
  <c r="O102" i="28"/>
  <c r="AJ30" i="58" s="1"/>
  <c r="P102" i="28"/>
  <c r="AM30" i="58" s="1"/>
  <c r="D102" i="28"/>
  <c r="F102" i="28"/>
  <c r="J66" i="28"/>
  <c r="U30" i="57" s="1"/>
  <c r="G66" i="28"/>
  <c r="L30" i="57" s="1"/>
  <c r="H66" i="28"/>
  <c r="O30" i="57" s="1"/>
  <c r="I66" i="28"/>
  <c r="R30" i="57" s="1"/>
  <c r="K66" i="28"/>
  <c r="X30" i="57" s="1"/>
  <c r="L66" i="28"/>
  <c r="AA30" i="57" s="1"/>
  <c r="M66" i="28"/>
  <c r="AD30" i="57" s="1"/>
  <c r="N66" i="28"/>
  <c r="AG30" i="57" s="1"/>
  <c r="O66" i="28"/>
  <c r="AJ30" i="57" s="1"/>
  <c r="P66" i="28"/>
  <c r="AM30" i="57" s="1"/>
  <c r="F66" i="28"/>
  <c r="I30" i="57" s="1"/>
  <c r="I28" i="57" s="1"/>
  <c r="D66" i="28"/>
  <c r="F30" i="57" s="1"/>
  <c r="D67" i="28"/>
  <c r="G30" i="57" s="1"/>
  <c r="D31" i="28"/>
  <c r="D30" i="28"/>
  <c r="F30" i="16" s="1"/>
  <c r="F28" i="16" s="1"/>
  <c r="F12" i="16" s="1"/>
  <c r="F30" i="28"/>
  <c r="H30" i="28"/>
  <c r="I30" i="28"/>
  <c r="J30" i="28"/>
  <c r="K30" i="28"/>
  <c r="L30" i="28"/>
  <c r="M30" i="28"/>
  <c r="N30" i="28"/>
  <c r="O30" i="28"/>
  <c r="P30" i="28"/>
  <c r="G30" i="28"/>
  <c r="E15" i="28"/>
  <c r="AT30" i="57" l="1"/>
  <c r="G28" i="57"/>
  <c r="AT28" i="57" s="1"/>
  <c r="O11" i="16"/>
  <c r="U11" i="16"/>
  <c r="AM11" i="16"/>
  <c r="AJ11" i="16"/>
  <c r="AG11" i="16"/>
  <c r="AD11" i="16"/>
  <c r="AA11" i="16"/>
  <c r="X11" i="16"/>
  <c r="R11" i="16"/>
  <c r="Z54" i="33"/>
  <c r="AA54" i="33" s="1"/>
  <c r="S222" i="39"/>
  <c r="AW23" i="56" s="1"/>
  <c r="D101" i="28"/>
  <c r="D30" i="58" s="1"/>
  <c r="F30" i="58"/>
  <c r="F28" i="57"/>
  <c r="I30" i="58"/>
  <c r="E102" i="28"/>
  <c r="T170" i="39"/>
  <c r="T216" i="39" s="1"/>
  <c r="T214" i="39" s="1"/>
  <c r="G72" i="31"/>
  <c r="F86" i="32"/>
  <c r="U28" i="57"/>
  <c r="U12" i="57" s="1"/>
  <c r="U68" i="57"/>
  <c r="AD28" i="58"/>
  <c r="AD12" i="58" s="1"/>
  <c r="L68" i="58"/>
  <c r="L100" i="58" s="1"/>
  <c r="L28" i="58"/>
  <c r="L12" i="58" s="1"/>
  <c r="AA28" i="58"/>
  <c r="AA12" i="58" s="1"/>
  <c r="AM28" i="57"/>
  <c r="AM12" i="57" s="1"/>
  <c r="AM28" i="58"/>
  <c r="AM12" i="58" s="1"/>
  <c r="AG28" i="57"/>
  <c r="AG12" i="57" s="1"/>
  <c r="AD28" i="57"/>
  <c r="AD12" i="57" s="1"/>
  <c r="R68" i="57"/>
  <c r="R28" i="57"/>
  <c r="R12" i="57" s="1"/>
  <c r="U68" i="58"/>
  <c r="U100" i="58" s="1"/>
  <c r="U28" i="58"/>
  <c r="U12" i="58" s="1"/>
  <c r="I12" i="57"/>
  <c r="I68" i="57"/>
  <c r="AJ28" i="57"/>
  <c r="AJ12" i="57" s="1"/>
  <c r="AG28" i="58"/>
  <c r="AG12" i="58" s="1"/>
  <c r="X28" i="57"/>
  <c r="X12" i="57" s="1"/>
  <c r="O68" i="57"/>
  <c r="O28" i="57"/>
  <c r="O12" i="57" s="1"/>
  <c r="R68" i="58"/>
  <c r="R100" i="58" s="1"/>
  <c r="R28" i="58"/>
  <c r="R12" i="58" s="1"/>
  <c r="AJ28" i="58"/>
  <c r="AJ12" i="58" s="1"/>
  <c r="AA28" i="57"/>
  <c r="AA12" i="57" s="1"/>
  <c r="L28" i="57"/>
  <c r="L12" i="57" s="1"/>
  <c r="L68" i="57"/>
  <c r="O68" i="58"/>
  <c r="O100" i="58" s="1"/>
  <c r="O28" i="58"/>
  <c r="O12" i="58" s="1"/>
  <c r="F91" i="32"/>
  <c r="U103" i="57" l="1"/>
  <c r="U101" i="57" s="1"/>
  <c r="U85" i="57" s="1"/>
  <c r="U66" i="57"/>
  <c r="U50" i="57" s="1"/>
  <c r="O103" i="57"/>
  <c r="O101" i="57" s="1"/>
  <c r="O66" i="57"/>
  <c r="O50" i="57" s="1"/>
  <c r="R103" i="57"/>
  <c r="R101" i="57" s="1"/>
  <c r="R85" i="57" s="1"/>
  <c r="R66" i="57"/>
  <c r="R50" i="57" s="1"/>
  <c r="L103" i="57"/>
  <c r="L101" i="57" s="1"/>
  <c r="L85" i="57" s="1"/>
  <c r="L66" i="57"/>
  <c r="L50" i="57" s="1"/>
  <c r="F83" i="32"/>
  <c r="I66" i="57"/>
  <c r="I50" i="57" s="1"/>
  <c r="I103" i="57"/>
  <c r="F28" i="58"/>
  <c r="F12" i="58" s="1"/>
  <c r="I68" i="58"/>
  <c r="I28" i="58"/>
  <c r="F68" i="58"/>
  <c r="F66" i="58" s="1"/>
  <c r="F50" i="58" s="1"/>
  <c r="I66" i="58"/>
  <c r="T208" i="39"/>
  <c r="T206" i="39" s="1"/>
  <c r="AZ22" i="56" s="1"/>
  <c r="T212" i="39"/>
  <c r="T210" i="39" s="1"/>
  <c r="T220" i="39"/>
  <c r="T218" i="39" s="1"/>
  <c r="I101" i="57"/>
  <c r="F68" i="57"/>
  <c r="F33" i="50"/>
  <c r="BM40" i="56"/>
  <c r="L66" i="58"/>
  <c r="O85" i="57"/>
  <c r="I50" i="58"/>
  <c r="O66" i="58"/>
  <c r="R66" i="58"/>
  <c r="U66" i="58"/>
  <c r="D17" i="16"/>
  <c r="D13" i="16" s="1"/>
  <c r="F65" i="32" l="1"/>
  <c r="X11" i="58"/>
  <c r="L11" i="58"/>
  <c r="AA11" i="58"/>
  <c r="U11" i="58"/>
  <c r="AD11" i="58"/>
  <c r="AE19" i="58" s="1"/>
  <c r="AM11" i="58"/>
  <c r="AN20" i="58" s="1"/>
  <c r="AJ11" i="58"/>
  <c r="AK36" i="58" s="1"/>
  <c r="R11" i="58"/>
  <c r="S24" i="58" s="1"/>
  <c r="I11" i="58"/>
  <c r="AG11" i="58"/>
  <c r="O11" i="58"/>
  <c r="P16" i="58" s="1"/>
  <c r="AN14" i="58"/>
  <c r="F66" i="57"/>
  <c r="F50" i="57" s="1"/>
  <c r="T222" i="39"/>
  <c r="AZ23" i="56" s="1"/>
  <c r="F103" i="57"/>
  <c r="F101" i="57" s="1"/>
  <c r="F85" i="57" s="1"/>
  <c r="I85" i="57"/>
  <c r="F102" i="58"/>
  <c r="F100" i="58" s="1"/>
  <c r="F84" i="58" s="1"/>
  <c r="I100" i="58"/>
  <c r="I84" i="58" s="1"/>
  <c r="I12" i="58"/>
  <c r="G33" i="50"/>
  <c r="BN40" i="56"/>
  <c r="L84" i="58"/>
  <c r="L50" i="58"/>
  <c r="U84" i="58"/>
  <c r="U50" i="58"/>
  <c r="R84" i="58"/>
  <c r="R50" i="58"/>
  <c r="O84" i="58"/>
  <c r="O50" i="58"/>
  <c r="AN26" i="58" l="1"/>
  <c r="AN19" i="58"/>
  <c r="AE25" i="58"/>
  <c r="AE36" i="58"/>
  <c r="AE35" i="58"/>
  <c r="AE32" i="58"/>
  <c r="AE20" i="58"/>
  <c r="AN18" i="58"/>
  <c r="AN15" i="58"/>
  <c r="AN27" i="58"/>
  <c r="AK27" i="58"/>
  <c r="S18" i="58"/>
  <c r="M15" i="58"/>
  <c r="M16" i="58"/>
  <c r="AE27" i="58"/>
  <c r="AE14" i="58"/>
  <c r="AE24" i="58"/>
  <c r="AB22" i="58"/>
  <c r="AB32" i="58"/>
  <c r="AB15" i="58"/>
  <c r="AB24" i="58"/>
  <c r="AB25" i="58"/>
  <c r="AB33" i="58"/>
  <c r="AB21" i="58"/>
  <c r="AB23" i="58"/>
  <c r="AB34" i="58"/>
  <c r="AB19" i="58"/>
  <c r="AB14" i="58"/>
  <c r="AB36" i="58"/>
  <c r="AB20" i="58"/>
  <c r="AB16" i="58"/>
  <c r="AB35" i="58"/>
  <c r="AB18" i="58"/>
  <c r="AB26" i="58"/>
  <c r="AB27" i="58"/>
  <c r="AN16" i="58"/>
  <c r="S26" i="58"/>
  <c r="AN25" i="58"/>
  <c r="AE34" i="58"/>
  <c r="AE15" i="58"/>
  <c r="AE33" i="58"/>
  <c r="AE16" i="58"/>
  <c r="AE21" i="58"/>
  <c r="AN36" i="58"/>
  <c r="S36" i="58"/>
  <c r="AN32" i="58"/>
  <c r="AL32" i="58" s="1"/>
  <c r="P23" i="58"/>
  <c r="P18" i="58"/>
  <c r="P34" i="58"/>
  <c r="P35" i="58"/>
  <c r="P19" i="58"/>
  <c r="P32" i="58"/>
  <c r="P24" i="58"/>
  <c r="P14" i="58"/>
  <c r="P36" i="58"/>
  <c r="P15" i="58"/>
  <c r="P25" i="58"/>
  <c r="P27" i="58"/>
  <c r="P20" i="58"/>
  <c r="P21" i="58"/>
  <c r="P26" i="58"/>
  <c r="P33" i="58"/>
  <c r="P22" i="58"/>
  <c r="AK32" i="58"/>
  <c r="AK33" i="58"/>
  <c r="AK23" i="58"/>
  <c r="AK25" i="58"/>
  <c r="AK18" i="58"/>
  <c r="AK21" i="58"/>
  <c r="AK34" i="58"/>
  <c r="AK24" i="58"/>
  <c r="AK35" i="58"/>
  <c r="AK16" i="58"/>
  <c r="AK19" i="58"/>
  <c r="AK22" i="58"/>
  <c r="AK15" i="58"/>
  <c r="AN33" i="58"/>
  <c r="AL33" i="58" s="1"/>
  <c r="AN23" i="58"/>
  <c r="AN35" i="58"/>
  <c r="AN22" i="58"/>
  <c r="AN34" i="58"/>
  <c r="AN21" i="58"/>
  <c r="AE26" i="58"/>
  <c r="AK14" i="58"/>
  <c r="AE18" i="58"/>
  <c r="V16" i="58"/>
  <c r="V34" i="58"/>
  <c r="V14" i="58"/>
  <c r="V20" i="58"/>
  <c r="V27" i="58"/>
  <c r="V22" i="58"/>
  <c r="V33" i="58"/>
  <c r="V18" i="58"/>
  <c r="V24" i="58"/>
  <c r="V32" i="58"/>
  <c r="V21" i="58"/>
  <c r="V36" i="58"/>
  <c r="V35" i="58"/>
  <c r="V19" i="58"/>
  <c r="V25" i="58"/>
  <c r="V15" i="58"/>
  <c r="V26" i="58"/>
  <c r="V23" i="58"/>
  <c r="AE22" i="58"/>
  <c r="AE23" i="58"/>
  <c r="AK20" i="58"/>
  <c r="AH14" i="58"/>
  <c r="AH27" i="58"/>
  <c r="AH21" i="58"/>
  <c r="AH15" i="58"/>
  <c r="AH22" i="58"/>
  <c r="AH32" i="58"/>
  <c r="AH36" i="58"/>
  <c r="AH23" i="58"/>
  <c r="AH35" i="58"/>
  <c r="AH18" i="58"/>
  <c r="AH16" i="58"/>
  <c r="AH26" i="58"/>
  <c r="AH20" i="58"/>
  <c r="AH33" i="58"/>
  <c r="AH34" i="58"/>
  <c r="AH24" i="58"/>
  <c r="AH19" i="58"/>
  <c r="AH25" i="58"/>
  <c r="S32" i="58"/>
  <c r="S34" i="58"/>
  <c r="S14" i="58"/>
  <c r="S16" i="58"/>
  <c r="S23" i="58"/>
  <c r="S25" i="58"/>
  <c r="S22" i="58"/>
  <c r="S35" i="58"/>
  <c r="S15" i="58"/>
  <c r="S33" i="58"/>
  <c r="S21" i="58"/>
  <c r="S20" i="58"/>
  <c r="M19" i="58"/>
  <c r="M23" i="58"/>
  <c r="M27" i="58"/>
  <c r="M34" i="58"/>
  <c r="M20" i="58"/>
  <c r="M26" i="58"/>
  <c r="M32" i="58"/>
  <c r="M36" i="58"/>
  <c r="M33" i="58"/>
  <c r="M24" i="58"/>
  <c r="M25" i="58"/>
  <c r="M35" i="58"/>
  <c r="M21" i="58"/>
  <c r="M18" i="58"/>
  <c r="M14" i="58"/>
  <c r="M22" i="58"/>
  <c r="AN24" i="58"/>
  <c r="S19" i="58"/>
  <c r="AK26" i="58"/>
  <c r="S27" i="58"/>
  <c r="Y25" i="58"/>
  <c r="Y19" i="58"/>
  <c r="Y14" i="58"/>
  <c r="Y33" i="58"/>
  <c r="Y22" i="58"/>
  <c r="Y16" i="58"/>
  <c r="Y15" i="58"/>
  <c r="Y36" i="58"/>
  <c r="Y20" i="58"/>
  <c r="Y34" i="58"/>
  <c r="Y35" i="58"/>
  <c r="Y18" i="58"/>
  <c r="Y23" i="58"/>
  <c r="Y24" i="58"/>
  <c r="Y27" i="58"/>
  <c r="Y26" i="58"/>
  <c r="Y32" i="58"/>
  <c r="Y21" i="58"/>
  <c r="J20" i="58"/>
  <c r="J14" i="58"/>
  <c r="H14" i="58" s="1"/>
  <c r="J33" i="58"/>
  <c r="J71" i="58" s="1"/>
  <c r="J27" i="58"/>
  <c r="J35" i="58"/>
  <c r="J36" i="58"/>
  <c r="X41" i="13"/>
  <c r="D24" i="28"/>
  <c r="E13" i="28"/>
  <c r="Q13" i="28" s="1"/>
  <c r="R13" i="28" s="1"/>
  <c r="K83" i="16"/>
  <c r="K48" i="16"/>
  <c r="I31" i="16"/>
  <c r="I69" i="16" s="1"/>
  <c r="I103" i="16" s="1"/>
  <c r="I30" i="16"/>
  <c r="I68" i="16" s="1"/>
  <c r="I102" i="16" s="1"/>
  <c r="I29" i="16"/>
  <c r="X13" i="16"/>
  <c r="AA13" i="16"/>
  <c r="AD13" i="16"/>
  <c r="AG13" i="16"/>
  <c r="AJ13" i="16"/>
  <c r="AM13" i="16"/>
  <c r="K10" i="16"/>
  <c r="D96" i="28"/>
  <c r="D29" i="58" s="1"/>
  <c r="E97" i="28"/>
  <c r="E86" i="28"/>
  <c r="E51" i="28"/>
  <c r="E109" i="28"/>
  <c r="E108" i="28"/>
  <c r="E106" i="28"/>
  <c r="Q106" i="28" s="1"/>
  <c r="R106" i="28" s="1"/>
  <c r="E105" i="28"/>
  <c r="E100" i="28"/>
  <c r="E98" i="28"/>
  <c r="Q98" i="28" s="1"/>
  <c r="E88" i="28"/>
  <c r="E87" i="28"/>
  <c r="E85" i="28"/>
  <c r="E84" i="28" s="1"/>
  <c r="E73" i="28"/>
  <c r="E72" i="28"/>
  <c r="E70" i="28"/>
  <c r="Q70" i="28" s="1"/>
  <c r="E69" i="28"/>
  <c r="E66" i="28"/>
  <c r="E64" i="28"/>
  <c r="E62" i="28"/>
  <c r="Q62" i="28" s="1"/>
  <c r="E50" i="28"/>
  <c r="E49" i="28"/>
  <c r="F84" i="28"/>
  <c r="F48" i="28"/>
  <c r="E34" i="28"/>
  <c r="Q34" i="28" s="1"/>
  <c r="E36" i="28"/>
  <c r="E37" i="28"/>
  <c r="E26" i="28"/>
  <c r="Q26" i="28" s="1"/>
  <c r="E28" i="28"/>
  <c r="Q28" i="28" s="1"/>
  <c r="E33" i="28"/>
  <c r="E30" i="28"/>
  <c r="E25" i="28"/>
  <c r="Q25" i="28" s="1"/>
  <c r="AP29" i="16" s="1"/>
  <c r="Q15" i="28"/>
  <c r="R15" i="28" s="1"/>
  <c r="E16" i="28"/>
  <c r="D104" i="28"/>
  <c r="D31" i="58" s="1"/>
  <c r="AN17" i="58" l="1"/>
  <c r="S17" i="58"/>
  <c r="AE17" i="58"/>
  <c r="Y17" i="58"/>
  <c r="P17" i="58"/>
  <c r="H71" i="58"/>
  <c r="H105" i="58" s="1"/>
  <c r="J105" i="58"/>
  <c r="AK17" i="58"/>
  <c r="AH17" i="58"/>
  <c r="AB17" i="58"/>
  <c r="V17" i="58"/>
  <c r="M17" i="58"/>
  <c r="J34" i="58"/>
  <c r="J18" i="58"/>
  <c r="J56" i="58" s="1"/>
  <c r="J90" i="58" s="1"/>
  <c r="J19" i="58"/>
  <c r="J15" i="58"/>
  <c r="AP11" i="58"/>
  <c r="J25" i="58"/>
  <c r="J16" i="58"/>
  <c r="J21" i="58"/>
  <c r="J32" i="58"/>
  <c r="J23" i="58"/>
  <c r="J24" i="58"/>
  <c r="J22" i="58"/>
  <c r="D33" i="50"/>
  <c r="X44" i="13"/>
  <c r="J26" i="58"/>
  <c r="E48" i="28"/>
  <c r="D28" i="58"/>
  <c r="D12" i="58" s="1"/>
  <c r="I67" i="16"/>
  <c r="O13" i="16"/>
  <c r="O55" i="16"/>
  <c r="O51" i="16" s="1"/>
  <c r="U13" i="16"/>
  <c r="U55" i="16"/>
  <c r="U51" i="16" s="1"/>
  <c r="L13" i="16"/>
  <c r="L55" i="16"/>
  <c r="R13" i="16"/>
  <c r="R55" i="16"/>
  <c r="R51" i="16" s="1"/>
  <c r="I28" i="16"/>
  <c r="I12" i="16" s="1"/>
  <c r="I11" i="16" s="1"/>
  <c r="E12" i="28"/>
  <c r="E69" i="31"/>
  <c r="E25" i="31"/>
  <c r="E24" i="31" s="1"/>
  <c r="F25" i="31"/>
  <c r="E26" i="31"/>
  <c r="F26" i="31"/>
  <c r="F29" i="32"/>
  <c r="G11" i="58" l="1"/>
  <c r="AT11" i="58" s="1"/>
  <c r="F11" i="58"/>
  <c r="J17" i="58"/>
  <c r="J13" i="58" s="1"/>
  <c r="I66" i="16"/>
  <c r="I101" i="16"/>
  <c r="J16" i="16"/>
  <c r="J54" i="16" s="1"/>
  <c r="J88" i="16" s="1"/>
  <c r="J33" i="16"/>
  <c r="J14" i="16"/>
  <c r="H14" i="16" s="1"/>
  <c r="AR11" i="58"/>
  <c r="J22" i="16"/>
  <c r="J25" i="16"/>
  <c r="H25" i="16" s="1"/>
  <c r="J20" i="16"/>
  <c r="J23" i="16"/>
  <c r="J21" i="16"/>
  <c r="J24" i="16"/>
  <c r="J35" i="16"/>
  <c r="J26" i="16"/>
  <c r="J18" i="16"/>
  <c r="J34" i="16"/>
  <c r="J36" i="16"/>
  <c r="J32" i="16"/>
  <c r="J27" i="16"/>
  <c r="L51" i="16"/>
  <c r="F55" i="16"/>
  <c r="F51" i="16" s="1"/>
  <c r="F24" i="31"/>
  <c r="F28" i="32"/>
  <c r="F37" i="32" s="1"/>
  <c r="E28" i="32"/>
  <c r="E37" i="32" s="1"/>
  <c r="C6" i="37"/>
  <c r="C5" i="37"/>
  <c r="F4" i="37"/>
  <c r="D4" i="37"/>
  <c r="C1" i="49"/>
  <c r="C2" i="50"/>
  <c r="C1" i="50"/>
  <c r="J19" i="16" l="1"/>
  <c r="J17" i="16"/>
  <c r="J15" i="16"/>
  <c r="J53" i="16" s="1"/>
  <c r="J87" i="16" s="1"/>
  <c r="G28" i="32"/>
  <c r="U93" i="39"/>
  <c r="U170" i="39"/>
  <c r="I50" i="16"/>
  <c r="I100" i="16"/>
  <c r="I84" i="16" s="1"/>
  <c r="AX25" i="56"/>
  <c r="V74" i="49"/>
  <c r="W74" i="49"/>
  <c r="X74" i="49"/>
  <c r="Y74" i="49"/>
  <c r="Z74" i="49"/>
  <c r="AA74" i="49"/>
  <c r="AB74" i="49"/>
  <c r="AC74" i="49"/>
  <c r="AD74" i="49"/>
  <c r="AE74" i="49"/>
  <c r="AF74" i="49"/>
  <c r="U74" i="49"/>
  <c r="E74" i="49"/>
  <c r="F74" i="49"/>
  <c r="F76" i="49" s="1"/>
  <c r="G74" i="49"/>
  <c r="H74" i="49"/>
  <c r="I74" i="49"/>
  <c r="J74" i="49"/>
  <c r="K74" i="49"/>
  <c r="L74" i="49"/>
  <c r="M74" i="49"/>
  <c r="N74" i="49"/>
  <c r="O74" i="49"/>
  <c r="D74" i="49"/>
  <c r="F30" i="49"/>
  <c r="F64" i="32" l="1"/>
  <c r="J13" i="16"/>
  <c r="U130" i="39"/>
  <c r="U142" i="39"/>
  <c r="U134" i="39"/>
  <c r="U138" i="39"/>
  <c r="G65" i="32"/>
  <c r="U208" i="39"/>
  <c r="U206" i="39" s="1"/>
  <c r="BC22" i="56" s="1"/>
  <c r="U220" i="39"/>
  <c r="U218" i="39" s="1"/>
  <c r="U216" i="39"/>
  <c r="U214" i="39" s="1"/>
  <c r="U212" i="39"/>
  <c r="U210" i="39" s="1"/>
  <c r="H37" i="32"/>
  <c r="G86" i="32" l="1"/>
  <c r="G83" i="32"/>
  <c r="H83" i="32"/>
  <c r="U222" i="39"/>
  <c r="BC23" i="56" s="1"/>
  <c r="F34" i="50"/>
  <c r="D34" i="50"/>
  <c r="F23" i="50"/>
  <c r="AG29" i="16"/>
  <c r="F39" i="49"/>
  <c r="AG35" i="49"/>
  <c r="AG26" i="49"/>
  <c r="P26" i="49"/>
  <c r="P35" i="49"/>
  <c r="Q37" i="28" l="1"/>
  <c r="Q100" i="28"/>
  <c r="Q109" i="28"/>
  <c r="Q73" i="28"/>
  <c r="Q64" i="28"/>
  <c r="T41" i="13"/>
  <c r="U41" i="13"/>
  <c r="V41" i="13"/>
  <c r="W41" i="13"/>
  <c r="T25" i="13"/>
  <c r="U25" i="13"/>
  <c r="V25" i="13"/>
  <c r="W25" i="13"/>
  <c r="S25" i="13"/>
  <c r="J20" i="13"/>
  <c r="G25" i="13"/>
  <c r="J25" i="13"/>
  <c r="M25" i="13"/>
  <c r="P25" i="13"/>
  <c r="D25" i="13"/>
  <c r="G41" i="13"/>
  <c r="J41" i="13"/>
  <c r="M41" i="13"/>
  <c r="P41" i="13"/>
  <c r="D41" i="13"/>
  <c r="P24" i="13"/>
  <c r="M24" i="13"/>
  <c r="J24" i="13"/>
  <c r="G24" i="13"/>
  <c r="D69" i="39"/>
  <c r="D24" i="13" s="1"/>
  <c r="AM31" i="16"/>
  <c r="AJ31" i="16"/>
  <c r="AG31" i="16"/>
  <c r="AD31" i="16"/>
  <c r="AA31" i="16"/>
  <c r="X31" i="16"/>
  <c r="U31" i="16"/>
  <c r="U69" i="16" s="1"/>
  <c r="U103" i="16" s="1"/>
  <c r="R31" i="16"/>
  <c r="R69" i="16" s="1"/>
  <c r="R103" i="16" s="1"/>
  <c r="O31" i="16"/>
  <c r="O69" i="16" s="1"/>
  <c r="O103" i="16" s="1"/>
  <c r="L31" i="16"/>
  <c r="L69" i="16" s="1"/>
  <c r="L103" i="16" s="1"/>
  <c r="G31" i="16"/>
  <c r="AT31" i="16" s="1"/>
  <c r="AM30" i="16"/>
  <c r="AJ30" i="16"/>
  <c r="AG30" i="16"/>
  <c r="AD30" i="16"/>
  <c r="AA30" i="16"/>
  <c r="X30" i="16"/>
  <c r="U30" i="16"/>
  <c r="U68" i="16" s="1"/>
  <c r="U102" i="16" s="1"/>
  <c r="R30" i="16"/>
  <c r="R68" i="16" s="1"/>
  <c r="R102" i="16" s="1"/>
  <c r="O30" i="16"/>
  <c r="O68" i="16" s="1"/>
  <c r="O102" i="16" s="1"/>
  <c r="L30" i="16"/>
  <c r="L68" i="16" s="1"/>
  <c r="G30" i="16"/>
  <c r="AT30" i="16" s="1"/>
  <c r="AJ29" i="16"/>
  <c r="AD29" i="16"/>
  <c r="AA29" i="16"/>
  <c r="X29" i="16"/>
  <c r="U29" i="16"/>
  <c r="U67" i="16" s="1"/>
  <c r="U101" i="16" s="1"/>
  <c r="R29" i="16"/>
  <c r="R67" i="16" s="1"/>
  <c r="R101" i="16" s="1"/>
  <c r="O29" i="16"/>
  <c r="O67" i="16" s="1"/>
  <c r="O101" i="16" s="1"/>
  <c r="L29" i="16"/>
  <c r="L67" i="16" s="1"/>
  <c r="L101" i="16" s="1"/>
  <c r="G29" i="16"/>
  <c r="AT29" i="16" s="1"/>
  <c r="O71" i="37"/>
  <c r="N71" i="37"/>
  <c r="M71" i="37"/>
  <c r="L71" i="37"/>
  <c r="K71" i="37"/>
  <c r="J71" i="37"/>
  <c r="D92" i="37" s="1"/>
  <c r="I71" i="37"/>
  <c r="F71" i="37"/>
  <c r="E71" i="37"/>
  <c r="O61" i="37"/>
  <c r="N61" i="37"/>
  <c r="M61" i="37"/>
  <c r="L61" i="37"/>
  <c r="K61" i="37"/>
  <c r="J61" i="37"/>
  <c r="I61" i="37"/>
  <c r="H61" i="37"/>
  <c r="F61" i="37"/>
  <c r="O46" i="37"/>
  <c r="N46" i="37"/>
  <c r="M46" i="37"/>
  <c r="L46" i="37"/>
  <c r="K46" i="37"/>
  <c r="J46" i="37"/>
  <c r="I46" i="37"/>
  <c r="G46" i="37"/>
  <c r="F46" i="37"/>
  <c r="E46" i="37"/>
  <c r="O35" i="37"/>
  <c r="N35" i="37"/>
  <c r="M35" i="37"/>
  <c r="L35" i="37"/>
  <c r="K35" i="37"/>
  <c r="J35" i="37"/>
  <c r="I35" i="37"/>
  <c r="G35" i="37"/>
  <c r="E35" i="37"/>
  <c r="O25" i="37"/>
  <c r="N25" i="37"/>
  <c r="M25" i="37"/>
  <c r="L25" i="37"/>
  <c r="K25" i="37"/>
  <c r="J25" i="37"/>
  <c r="I25" i="37"/>
  <c r="H25" i="37"/>
  <c r="G25" i="37"/>
  <c r="E25" i="37"/>
  <c r="O17" i="37"/>
  <c r="N17" i="37"/>
  <c r="M17" i="37"/>
  <c r="L17" i="37"/>
  <c r="K17" i="37"/>
  <c r="J17" i="37"/>
  <c r="I17" i="37"/>
  <c r="H17" i="37"/>
  <c r="G17" i="37"/>
  <c r="E17" i="37"/>
  <c r="F68" i="16" l="1"/>
  <c r="L102" i="16"/>
  <c r="F67" i="16"/>
  <c r="F69" i="16"/>
  <c r="F66" i="16" s="1"/>
  <c r="F50" i="16" s="1"/>
  <c r="T24" i="56"/>
  <c r="N24" i="56"/>
  <c r="K20" i="56"/>
  <c r="E20" i="56"/>
  <c r="C24" i="56"/>
  <c r="K24" i="56"/>
  <c r="E24" i="56"/>
  <c r="AC24" i="56"/>
  <c r="W24" i="56"/>
  <c r="AU20" i="56"/>
  <c r="AO20" i="56"/>
  <c r="AL24" i="56"/>
  <c r="AF24" i="56"/>
  <c r="C20" i="55"/>
  <c r="AF20" i="56"/>
  <c r="AL20" i="56"/>
  <c r="AU24" i="56"/>
  <c r="AO24" i="56"/>
  <c r="AC20" i="56"/>
  <c r="W20" i="56"/>
  <c r="T20" i="56"/>
  <c r="N20" i="56"/>
  <c r="C24" i="55"/>
  <c r="C24" i="13"/>
  <c r="C25" i="13"/>
  <c r="G28" i="16"/>
  <c r="AT28" i="16" s="1"/>
  <c r="X28" i="16"/>
  <c r="U28" i="16"/>
  <c r="U66" i="16" s="1"/>
  <c r="AJ28" i="16"/>
  <c r="AM28" i="16"/>
  <c r="AG28" i="16"/>
  <c r="AD28" i="16"/>
  <c r="O28" i="16"/>
  <c r="O66" i="16" s="1"/>
  <c r="AA28" i="16"/>
  <c r="R28" i="16"/>
  <c r="R66" i="16" s="1"/>
  <c r="E92" i="37"/>
  <c r="F92" i="37"/>
  <c r="H92" i="37"/>
  <c r="I92" i="37"/>
  <c r="J92" i="37"/>
  <c r="K92" i="37"/>
  <c r="L92" i="37"/>
  <c r="L28" i="16"/>
  <c r="M92" i="37"/>
  <c r="O92" i="37"/>
  <c r="N92" i="37"/>
  <c r="G92" i="37"/>
  <c r="F104" i="16" l="1"/>
  <c r="F102" i="16"/>
  <c r="F103" i="16"/>
  <c r="U100" i="16"/>
  <c r="O100" i="16"/>
  <c r="L12" i="16"/>
  <c r="R100" i="16"/>
  <c r="Q69" i="28"/>
  <c r="AP31" i="57" s="1"/>
  <c r="Q66" i="28"/>
  <c r="AP30" i="57" s="1"/>
  <c r="Q105" i="28"/>
  <c r="Q102" i="28"/>
  <c r="AP30" i="58" s="1"/>
  <c r="Q97" i="28"/>
  <c r="AP29" i="58" s="1"/>
  <c r="Q33" i="28"/>
  <c r="AP31" i="16" s="1"/>
  <c r="Q30" i="28"/>
  <c r="AP30" i="16" s="1"/>
  <c r="D95" i="28"/>
  <c r="D68" i="28"/>
  <c r="D31" i="57" s="1"/>
  <c r="D65" i="28"/>
  <c r="D30" i="57" s="1"/>
  <c r="D60" i="28"/>
  <c r="D32" i="28"/>
  <c r="D31" i="16" s="1"/>
  <c r="D29" i="28"/>
  <c r="D23" i="28" s="1"/>
  <c r="L11" i="16" l="1"/>
  <c r="AP31" i="58"/>
  <c r="R105" i="28"/>
  <c r="AP28" i="58"/>
  <c r="AP12" i="58" s="1"/>
  <c r="AP4" i="58" s="1"/>
  <c r="D29" i="57"/>
  <c r="D28" i="57" s="1"/>
  <c r="M23" i="16"/>
  <c r="M61" i="16" s="1"/>
  <c r="M95" i="16" s="1"/>
  <c r="M33" i="16"/>
  <c r="M71" i="16" s="1"/>
  <c r="M105" i="16" s="1"/>
  <c r="M36" i="16"/>
  <c r="M25" i="16"/>
  <c r="M32" i="16"/>
  <c r="M26" i="16"/>
  <c r="M24" i="16"/>
  <c r="M15" i="16"/>
  <c r="M27" i="16"/>
  <c r="M21" i="16"/>
  <c r="M18" i="16"/>
  <c r="M19" i="16"/>
  <c r="K19" i="16" s="1"/>
  <c r="M22" i="16"/>
  <c r="M34" i="16"/>
  <c r="M35" i="16"/>
  <c r="D12" i="57"/>
  <c r="L66" i="16"/>
  <c r="D30" i="16"/>
  <c r="D29" i="16"/>
  <c r="Q108" i="28"/>
  <c r="Q72" i="28"/>
  <c r="Q61" i="28"/>
  <c r="AP29" i="57" s="1"/>
  <c r="AP28" i="57" s="1"/>
  <c r="Q36" i="28"/>
  <c r="Q88" i="28"/>
  <c r="R88" i="28" s="1"/>
  <c r="Q87" i="28"/>
  <c r="R87" i="28" s="1"/>
  <c r="Q86" i="28"/>
  <c r="R86" i="28" s="1"/>
  <c r="Q85" i="28"/>
  <c r="R85" i="28" s="1"/>
  <c r="Q52" i="28"/>
  <c r="R52" i="28" s="1"/>
  <c r="Q51" i="28"/>
  <c r="R51" i="28" s="1"/>
  <c r="Q50" i="28"/>
  <c r="R50" i="28" s="1"/>
  <c r="Q49" i="28"/>
  <c r="R49" i="28" s="1"/>
  <c r="Q16" i="28"/>
  <c r="H11" i="57" l="1"/>
  <c r="AO11" i="57"/>
  <c r="G11" i="57"/>
  <c r="AL11" i="57"/>
  <c r="F11" i="57"/>
  <c r="K11" i="57"/>
  <c r="AI11" i="57"/>
  <c r="E11" i="57"/>
  <c r="Q11" i="57"/>
  <c r="AF11" i="57"/>
  <c r="T11" i="57"/>
  <c r="AC11" i="57"/>
  <c r="Z11" i="57"/>
  <c r="W11" i="57"/>
  <c r="N11" i="57"/>
  <c r="M16" i="16"/>
  <c r="K16" i="16" s="1"/>
  <c r="M14" i="16"/>
  <c r="M20" i="16"/>
  <c r="M58" i="16" s="1"/>
  <c r="M92" i="16" s="1"/>
  <c r="M17" i="16"/>
  <c r="L100" i="16"/>
  <c r="F101" i="16"/>
  <c r="F100" i="16" s="1"/>
  <c r="F84" i="16" s="1"/>
  <c r="K27" i="16"/>
  <c r="M65" i="16"/>
  <c r="M53" i="16"/>
  <c r="K15" i="16"/>
  <c r="D28" i="16"/>
  <c r="D12" i="16" s="1"/>
  <c r="F35" i="28"/>
  <c r="J31" i="16" s="1"/>
  <c r="O50" i="16"/>
  <c r="M57" i="16"/>
  <c r="M91" i="16" s="1"/>
  <c r="M60" i="16"/>
  <c r="M94" i="16" s="1"/>
  <c r="M62" i="16"/>
  <c r="M96" i="16" s="1"/>
  <c r="M64" i="16"/>
  <c r="M98" i="16" s="1"/>
  <c r="M70" i="16"/>
  <c r="M104" i="16" s="1"/>
  <c r="K33" i="16"/>
  <c r="M72" i="16"/>
  <c r="M106" i="16" s="1"/>
  <c r="M73" i="16"/>
  <c r="M107" i="16" s="1"/>
  <c r="M74" i="16"/>
  <c r="M108" i="16" s="1"/>
  <c r="M56" i="16"/>
  <c r="M90" i="16" s="1"/>
  <c r="T48" i="39"/>
  <c r="T21" i="13" s="1"/>
  <c r="V48" i="39"/>
  <c r="V21" i="13" s="1"/>
  <c r="W48" i="39"/>
  <c r="W21" i="13" s="1"/>
  <c r="G20" i="13"/>
  <c r="M20" i="13"/>
  <c r="P20" i="13"/>
  <c r="D20" i="13"/>
  <c r="D35" i="39"/>
  <c r="V58" i="39"/>
  <c r="V56" i="39" s="1"/>
  <c r="U62" i="39"/>
  <c r="U60" i="39" s="1"/>
  <c r="M54" i="16" l="1"/>
  <c r="M88" i="16" s="1"/>
  <c r="K53" i="16"/>
  <c r="K87" i="16" s="1"/>
  <c r="M87" i="16"/>
  <c r="K65" i="16"/>
  <c r="K99" i="16" s="1"/>
  <c r="M99" i="16"/>
  <c r="F11" i="16"/>
  <c r="E44" i="39"/>
  <c r="E45" i="39" s="1"/>
  <c r="F42" i="39"/>
  <c r="C20" i="13"/>
  <c r="K56" i="16"/>
  <c r="K90" i="16" s="1"/>
  <c r="K54" i="16"/>
  <c r="K88" i="16" s="1"/>
  <c r="M63" i="16"/>
  <c r="M97" i="16" s="1"/>
  <c r="K57" i="16"/>
  <c r="K91" i="16" s="1"/>
  <c r="K62" i="16"/>
  <c r="K96" i="16" s="1"/>
  <c r="K60" i="16"/>
  <c r="K94" i="16" s="1"/>
  <c r="M59" i="16"/>
  <c r="M93" i="16" s="1"/>
  <c r="K58" i="16"/>
  <c r="K92" i="16" s="1"/>
  <c r="K24" i="16"/>
  <c r="K22" i="16"/>
  <c r="K20" i="16"/>
  <c r="K61" i="16"/>
  <c r="K95" i="16" s="1"/>
  <c r="K32" i="16"/>
  <c r="K35" i="16"/>
  <c r="K34" i="16"/>
  <c r="G30" i="13"/>
  <c r="D43" i="39"/>
  <c r="D44" i="39" s="1"/>
  <c r="D45" i="39" s="1"/>
  <c r="D19" i="13" s="1"/>
  <c r="BJ21" i="56"/>
  <c r="BG21" i="56"/>
  <c r="BA21" i="56"/>
  <c r="C22" i="55"/>
  <c r="BD21" i="56"/>
  <c r="G27" i="28"/>
  <c r="G31" i="28" s="1"/>
  <c r="F21" i="28"/>
  <c r="F18" i="28"/>
  <c r="F20" i="28"/>
  <c r="F19" i="28"/>
  <c r="G21" i="28"/>
  <c r="G20" i="28"/>
  <c r="G19" i="28"/>
  <c r="G18" i="28"/>
  <c r="W58" i="39"/>
  <c r="W56" i="39" s="1"/>
  <c r="W54" i="39"/>
  <c r="W52" i="39" s="1"/>
  <c r="W22" i="13" s="1"/>
  <c r="K18" i="16"/>
  <c r="R50" i="16"/>
  <c r="K25" i="16"/>
  <c r="U84" i="16"/>
  <c r="W62" i="39"/>
  <c r="W60" i="39" s="1"/>
  <c r="V62" i="39"/>
  <c r="V60" i="39" s="1"/>
  <c r="R84" i="16"/>
  <c r="AD12" i="16"/>
  <c r="AE16" i="16" s="1"/>
  <c r="AC16" i="16" s="1"/>
  <c r="L50" i="16"/>
  <c r="AJ12" i="16"/>
  <c r="L84" i="16"/>
  <c r="O84" i="16"/>
  <c r="K23" i="16"/>
  <c r="AG12" i="16"/>
  <c r="AM12" i="16"/>
  <c r="R12" i="16"/>
  <c r="K36" i="16"/>
  <c r="U12" i="16"/>
  <c r="K21" i="16"/>
  <c r="U50" i="16"/>
  <c r="K64" i="16"/>
  <c r="K98" i="16" s="1"/>
  <c r="K26" i="16"/>
  <c r="X12" i="16"/>
  <c r="O12" i="16"/>
  <c r="W66" i="39"/>
  <c r="W64" i="39" s="1"/>
  <c r="V54" i="39"/>
  <c r="V66" i="39"/>
  <c r="V64" i="39" s="1"/>
  <c r="U54" i="39"/>
  <c r="U52" i="39" s="1"/>
  <c r="U22" i="13" s="1"/>
  <c r="U66" i="39"/>
  <c r="U64" i="39" s="1"/>
  <c r="BG22" i="56"/>
  <c r="U58" i="39"/>
  <c r="U56" i="39" s="1"/>
  <c r="BD22" i="56"/>
  <c r="BA22" i="56"/>
  <c r="AX22" i="56"/>
  <c r="K17" i="16" l="1"/>
  <c r="P22" i="16"/>
  <c r="P16" i="16"/>
  <c r="N16" i="16" s="1"/>
  <c r="P25" i="16"/>
  <c r="P19" i="16"/>
  <c r="N19" i="16" s="1"/>
  <c r="P26" i="16"/>
  <c r="P33" i="16"/>
  <c r="P71" i="16" s="1"/>
  <c r="P105" i="16" s="1"/>
  <c r="P18" i="16"/>
  <c r="P15" i="16"/>
  <c r="P32" i="16"/>
  <c r="P24" i="16"/>
  <c r="P20" i="16"/>
  <c r="P34" i="16"/>
  <c r="P72" i="16" s="1"/>
  <c r="P106" i="16" s="1"/>
  <c r="P21" i="16"/>
  <c r="P27" i="16"/>
  <c r="P23" i="16"/>
  <c r="P35" i="16"/>
  <c r="P73" i="16" s="1"/>
  <c r="P107" i="16" s="1"/>
  <c r="P14" i="16"/>
  <c r="P36" i="16"/>
  <c r="AH23" i="16"/>
  <c r="AF23" i="16" s="1"/>
  <c r="AH24" i="16"/>
  <c r="AF24" i="16" s="1"/>
  <c r="AH27" i="16"/>
  <c r="AF27" i="16" s="1"/>
  <c r="AH34" i="16"/>
  <c r="AF34" i="16" s="1"/>
  <c r="V31" i="13" s="1"/>
  <c r="AH25" i="16"/>
  <c r="AF25" i="16" s="1"/>
  <c r="AH32" i="16"/>
  <c r="AF32" i="16" s="1"/>
  <c r="V29" i="13" s="1"/>
  <c r="AH26" i="16"/>
  <c r="AF26" i="16" s="1"/>
  <c r="AH20" i="16"/>
  <c r="AF20" i="16" s="1"/>
  <c r="AH15" i="16"/>
  <c r="AF15" i="16" s="1"/>
  <c r="AH35" i="16"/>
  <c r="AF35" i="16" s="1"/>
  <c r="V32" i="13" s="1"/>
  <c r="AH14" i="16"/>
  <c r="AH21" i="16"/>
  <c r="AF21" i="16" s="1"/>
  <c r="AH33" i="16"/>
  <c r="AF33" i="16" s="1"/>
  <c r="V30" i="13" s="1"/>
  <c r="AH18" i="16"/>
  <c r="AH19" i="16"/>
  <c r="AF19" i="16" s="1"/>
  <c r="AH36" i="16"/>
  <c r="AF36" i="16" s="1"/>
  <c r="V33" i="13" s="1"/>
  <c r="AH16" i="16"/>
  <c r="AF16" i="16" s="1"/>
  <c r="AH22" i="16"/>
  <c r="AF22" i="16" s="1"/>
  <c r="Y33" i="16"/>
  <c r="W33" i="16" s="1"/>
  <c r="Y34" i="16"/>
  <c r="Y18" i="16"/>
  <c r="Y16" i="16"/>
  <c r="W16" i="16" s="1"/>
  <c r="Y24" i="16"/>
  <c r="W24" i="16" s="1"/>
  <c r="Y19" i="16"/>
  <c r="W19" i="16" s="1"/>
  <c r="Y25" i="16"/>
  <c r="W25" i="16" s="1"/>
  <c r="Y14" i="16"/>
  <c r="Y32" i="16"/>
  <c r="W32" i="16" s="1"/>
  <c r="S29" i="13" s="1"/>
  <c r="Y23" i="16"/>
  <c r="W23" i="16" s="1"/>
  <c r="Y36" i="16"/>
  <c r="Y20" i="16"/>
  <c r="W20" i="16" s="1"/>
  <c r="Y27" i="16"/>
  <c r="W27" i="16" s="1"/>
  <c r="Y35" i="16"/>
  <c r="Y15" i="16"/>
  <c r="W15" i="16" s="1"/>
  <c r="Y21" i="16"/>
  <c r="W21" i="16" s="1"/>
  <c r="Y22" i="16"/>
  <c r="W22" i="16" s="1"/>
  <c r="Y26" i="16"/>
  <c r="W26" i="16" s="1"/>
  <c r="AE25" i="16"/>
  <c r="AC25" i="16" s="1"/>
  <c r="AE36" i="16"/>
  <c r="AC36" i="16" s="1"/>
  <c r="U33" i="13" s="1"/>
  <c r="AE14" i="16"/>
  <c r="AE27" i="16"/>
  <c r="AC27" i="16" s="1"/>
  <c r="AE15" i="16"/>
  <c r="AC15" i="16" s="1"/>
  <c r="AE34" i="16"/>
  <c r="AC34" i="16" s="1"/>
  <c r="U31" i="13" s="1"/>
  <c r="AE32" i="16"/>
  <c r="AC32" i="16" s="1"/>
  <c r="AE23" i="16"/>
  <c r="AC23" i="16" s="1"/>
  <c r="AE18" i="16"/>
  <c r="AE33" i="16"/>
  <c r="AC33" i="16" s="1"/>
  <c r="U30" i="13" s="1"/>
  <c r="AE20" i="16"/>
  <c r="AC20" i="16" s="1"/>
  <c r="AE21" i="16"/>
  <c r="AC21" i="16" s="1"/>
  <c r="AE19" i="16"/>
  <c r="AC19" i="16" s="1"/>
  <c r="AE35" i="16"/>
  <c r="AC35" i="16" s="1"/>
  <c r="U32" i="13" s="1"/>
  <c r="AE26" i="16"/>
  <c r="AC26" i="16" s="1"/>
  <c r="AE22" i="16"/>
  <c r="AC22" i="16" s="1"/>
  <c r="AE24" i="16"/>
  <c r="AC24" i="16" s="1"/>
  <c r="AN18" i="16"/>
  <c r="AN26" i="16"/>
  <c r="AL26" i="16" s="1"/>
  <c r="AN33" i="16"/>
  <c r="AL33" i="16" s="1"/>
  <c r="X30" i="13" s="1"/>
  <c r="AN14" i="16"/>
  <c r="AN22" i="16"/>
  <c r="AL22" i="16" s="1"/>
  <c r="AN16" i="16"/>
  <c r="AL16" i="16" s="1"/>
  <c r="AN20" i="16"/>
  <c r="AL20" i="16" s="1"/>
  <c r="AN23" i="16"/>
  <c r="AL23" i="16" s="1"/>
  <c r="AN24" i="16"/>
  <c r="AL24" i="16" s="1"/>
  <c r="AN25" i="16"/>
  <c r="AL25" i="16" s="1"/>
  <c r="AN15" i="16"/>
  <c r="AL15" i="16" s="1"/>
  <c r="AN21" i="16"/>
  <c r="AL21" i="16" s="1"/>
  <c r="AN34" i="16"/>
  <c r="AL34" i="16" s="1"/>
  <c r="X31" i="13" s="1"/>
  <c r="AN32" i="16"/>
  <c r="AL32" i="16" s="1"/>
  <c r="X29" i="13" s="1"/>
  <c r="AN27" i="16"/>
  <c r="AL27" i="16" s="1"/>
  <c r="AN19" i="16"/>
  <c r="AL19" i="16" s="1"/>
  <c r="AN36" i="16"/>
  <c r="AL36" i="16" s="1"/>
  <c r="X33" i="13" s="1"/>
  <c r="AN35" i="16"/>
  <c r="AL35" i="16" s="1"/>
  <c r="X32" i="13" s="1"/>
  <c r="AK15" i="16"/>
  <c r="AI15" i="16" s="1"/>
  <c r="AK27" i="16"/>
  <c r="AI27" i="16" s="1"/>
  <c r="AK18" i="16"/>
  <c r="AK36" i="16"/>
  <c r="AI36" i="16" s="1"/>
  <c r="W33" i="13" s="1"/>
  <c r="AK20" i="16"/>
  <c r="AI20" i="16" s="1"/>
  <c r="AK25" i="16"/>
  <c r="AI25" i="16" s="1"/>
  <c r="AK21" i="16"/>
  <c r="AI21" i="16" s="1"/>
  <c r="AK26" i="16"/>
  <c r="AI26" i="16" s="1"/>
  <c r="AK32" i="16"/>
  <c r="AI32" i="16" s="1"/>
  <c r="W29" i="13" s="1"/>
  <c r="AK22" i="16"/>
  <c r="AI22" i="16" s="1"/>
  <c r="AK33" i="16"/>
  <c r="AI33" i="16" s="1"/>
  <c r="W30" i="13" s="1"/>
  <c r="AK34" i="16"/>
  <c r="AI34" i="16" s="1"/>
  <c r="W31" i="13" s="1"/>
  <c r="AK19" i="16"/>
  <c r="AI19" i="16" s="1"/>
  <c r="AK24" i="16"/>
  <c r="AI24" i="16" s="1"/>
  <c r="AK23" i="16"/>
  <c r="AI23" i="16" s="1"/>
  <c r="AK16" i="16"/>
  <c r="AI16" i="16" s="1"/>
  <c r="AK14" i="16"/>
  <c r="AK35" i="16"/>
  <c r="AI35" i="16" s="1"/>
  <c r="W32" i="13" s="1"/>
  <c r="S36" i="16"/>
  <c r="S21" i="16"/>
  <c r="S15" i="16"/>
  <c r="S22" i="16"/>
  <c r="Q22" i="16" s="1"/>
  <c r="S14" i="16"/>
  <c r="S23" i="16"/>
  <c r="Q23" i="16" s="1"/>
  <c r="S24" i="16"/>
  <c r="S26" i="16"/>
  <c r="S20" i="16"/>
  <c r="S27" i="16"/>
  <c r="S18" i="16"/>
  <c r="S19" i="16"/>
  <c r="S34" i="16"/>
  <c r="S72" i="16" s="1"/>
  <c r="S106" i="16" s="1"/>
  <c r="S16" i="16"/>
  <c r="S25" i="16"/>
  <c r="S33" i="16"/>
  <c r="S71" i="16" s="1"/>
  <c r="S105" i="16" s="1"/>
  <c r="S35" i="16"/>
  <c r="S73" i="16" s="1"/>
  <c r="S107" i="16" s="1"/>
  <c r="S32" i="16"/>
  <c r="S70" i="16" s="1"/>
  <c r="S104" i="16" s="1"/>
  <c r="V34" i="16"/>
  <c r="V72" i="16" s="1"/>
  <c r="V106" i="16" s="1"/>
  <c r="V35" i="16"/>
  <c r="V73" i="16" s="1"/>
  <c r="V107" i="16" s="1"/>
  <c r="V36" i="16"/>
  <c r="V33" i="16"/>
  <c r="V32" i="16"/>
  <c r="V70" i="16" s="1"/>
  <c r="V104" i="16" s="1"/>
  <c r="V21" i="16"/>
  <c r="V25" i="16"/>
  <c r="T25" i="16" s="1"/>
  <c r="V22" i="16"/>
  <c r="T22" i="16" s="1"/>
  <c r="V26" i="16"/>
  <c r="V15" i="16"/>
  <c r="V16" i="16"/>
  <c r="V19" i="16"/>
  <c r="V23" i="16"/>
  <c r="V24" i="16"/>
  <c r="V27" i="16"/>
  <c r="V14" i="16"/>
  <c r="V20" i="16"/>
  <c r="V18" i="16"/>
  <c r="F31" i="28"/>
  <c r="J30" i="16" s="1"/>
  <c r="J29" i="16"/>
  <c r="J67" i="16" s="1"/>
  <c r="J101" i="16" s="1"/>
  <c r="M55" i="16"/>
  <c r="K59" i="16"/>
  <c r="K93" i="16" s="1"/>
  <c r="K63" i="16"/>
  <c r="K97" i="16" s="1"/>
  <c r="G29" i="13"/>
  <c r="G31" i="13"/>
  <c r="G32" i="13"/>
  <c r="G33" i="13"/>
  <c r="U29" i="13"/>
  <c r="F44" i="39"/>
  <c r="F45" i="39" s="1"/>
  <c r="E19" i="13"/>
  <c r="E18" i="13" s="1"/>
  <c r="V52" i="39"/>
  <c r="V22" i="13" s="1"/>
  <c r="BG23" i="56"/>
  <c r="U48" i="39"/>
  <c r="U21" i="13" s="1"/>
  <c r="G24" i="28"/>
  <c r="M29" i="16"/>
  <c r="M67" i="16" s="1"/>
  <c r="M101" i="16" s="1"/>
  <c r="F32" i="28"/>
  <c r="J69" i="16"/>
  <c r="J103" i="16" s="1"/>
  <c r="F24" i="28"/>
  <c r="M30" i="16"/>
  <c r="M68" i="16" s="1"/>
  <c r="M102" i="16" s="1"/>
  <c r="G29" i="28"/>
  <c r="M31" i="16"/>
  <c r="M69" i="16" s="1"/>
  <c r="M103" i="16" s="1"/>
  <c r="G32" i="28"/>
  <c r="F17" i="28"/>
  <c r="F22" i="28" s="1"/>
  <c r="BD23" i="56"/>
  <c r="V68" i="39"/>
  <c r="V23" i="13" s="1"/>
  <c r="W68" i="39"/>
  <c r="W23" i="13" s="1"/>
  <c r="U68" i="39"/>
  <c r="U23" i="13" s="1"/>
  <c r="AX23" i="56"/>
  <c r="T35" i="16" l="1"/>
  <c r="AF18" i="16"/>
  <c r="AF17" i="16" s="1"/>
  <c r="AH17" i="16"/>
  <c r="AI18" i="16"/>
  <c r="AI17" i="16" s="1"/>
  <c r="AK17" i="16"/>
  <c r="N18" i="16"/>
  <c r="P17" i="16"/>
  <c r="P55" i="16" s="1"/>
  <c r="N55" i="16" s="1"/>
  <c r="AC18" i="16"/>
  <c r="AC17" i="16" s="1"/>
  <c r="AE17" i="16"/>
  <c r="W18" i="16"/>
  <c r="W17" i="16" s="1"/>
  <c r="Y17" i="16"/>
  <c r="Q18" i="16"/>
  <c r="S17" i="16"/>
  <c r="S55" i="16" s="1"/>
  <c r="Q55" i="16" s="1"/>
  <c r="T18" i="16"/>
  <c r="V17" i="16"/>
  <c r="V55" i="16" s="1"/>
  <c r="T55" i="16" s="1"/>
  <c r="AL18" i="16"/>
  <c r="AL17" i="16" s="1"/>
  <c r="AN17" i="16"/>
  <c r="Q32" i="16"/>
  <c r="M29" i="13" s="1"/>
  <c r="N33" i="16"/>
  <c r="N35" i="16"/>
  <c r="J32" i="13" s="1"/>
  <c r="J28" i="16"/>
  <c r="Q35" i="16"/>
  <c r="M32" i="13" s="1"/>
  <c r="S59" i="16"/>
  <c r="P70" i="16"/>
  <c r="P104" i="16" s="1"/>
  <c r="N32" i="16"/>
  <c r="J29" i="13" s="1"/>
  <c r="P58" i="16"/>
  <c r="S74" i="16"/>
  <c r="S108" i="16" s="1"/>
  <c r="Q36" i="16"/>
  <c r="M33" i="13" s="1"/>
  <c r="P53" i="16"/>
  <c r="P87" i="16" s="1"/>
  <c r="N15" i="16"/>
  <c r="S54" i="16"/>
  <c r="Q16" i="16"/>
  <c r="S57" i="16"/>
  <c r="S56" i="16"/>
  <c r="P74" i="16"/>
  <c r="P108" i="16" s="1"/>
  <c r="N36" i="16"/>
  <c r="J33" i="13" s="1"/>
  <c r="P56" i="16"/>
  <c r="Q27" i="16"/>
  <c r="S65" i="16"/>
  <c r="S63" i="16"/>
  <c r="P64" i="16"/>
  <c r="N26" i="16"/>
  <c r="Q33" i="16"/>
  <c r="M30" i="13" s="1"/>
  <c r="S53" i="16"/>
  <c r="Q15" i="16"/>
  <c r="S58" i="16"/>
  <c r="P57" i="16"/>
  <c r="Q21" i="16"/>
  <c r="Q34" i="16"/>
  <c r="M31" i="13" s="1"/>
  <c r="N34" i="16"/>
  <c r="S64" i="16"/>
  <c r="Q26" i="16"/>
  <c r="P61" i="16"/>
  <c r="N23" i="16"/>
  <c r="P63" i="16"/>
  <c r="N25" i="16"/>
  <c r="P62" i="16"/>
  <c r="N24" i="16"/>
  <c r="N20" i="16"/>
  <c r="S62" i="16"/>
  <c r="Q24" i="16"/>
  <c r="N27" i="16"/>
  <c r="P65" i="16"/>
  <c r="P54" i="16"/>
  <c r="S60" i="16"/>
  <c r="Q19" i="16"/>
  <c r="T34" i="16"/>
  <c r="P31" i="13" s="1"/>
  <c r="Q25" i="16"/>
  <c r="S61" i="16"/>
  <c r="P59" i="16"/>
  <c r="N21" i="16"/>
  <c r="P60" i="16"/>
  <c r="N22" i="16"/>
  <c r="V71" i="16"/>
  <c r="V105" i="16" s="1"/>
  <c r="T33" i="16"/>
  <c r="P30" i="13" s="1"/>
  <c r="V74" i="16"/>
  <c r="V108" i="16" s="1"/>
  <c r="T36" i="16"/>
  <c r="P33" i="13" s="1"/>
  <c r="T32" i="16"/>
  <c r="P29" i="13" s="1"/>
  <c r="T27" i="16"/>
  <c r="V65" i="16"/>
  <c r="V57" i="16"/>
  <c r="T19" i="16"/>
  <c r="V60" i="16"/>
  <c r="V61" i="16"/>
  <c r="T23" i="16"/>
  <c r="V63" i="16"/>
  <c r="V62" i="16"/>
  <c r="T24" i="16"/>
  <c r="V56" i="16"/>
  <c r="V59" i="16"/>
  <c r="T21" i="16"/>
  <c r="V54" i="16"/>
  <c r="T16" i="16"/>
  <c r="V53" i="16"/>
  <c r="T15" i="16"/>
  <c r="V64" i="16"/>
  <c r="T26" i="16"/>
  <c r="V58" i="16"/>
  <c r="H29" i="16"/>
  <c r="H31" i="16"/>
  <c r="K89" i="16"/>
  <c r="M89" i="16"/>
  <c r="K55" i="16"/>
  <c r="J30" i="13"/>
  <c r="K31" i="16"/>
  <c r="K30" i="16"/>
  <c r="J31" i="13"/>
  <c r="K29" i="16"/>
  <c r="BC18" i="56"/>
  <c r="BD18" i="56" s="1"/>
  <c r="BF18" i="56"/>
  <c r="BA23" i="56"/>
  <c r="AZ18" i="56"/>
  <c r="G23" i="28"/>
  <c r="M28" i="16"/>
  <c r="M66" i="16" s="1"/>
  <c r="F29" i="28"/>
  <c r="D74" i="39"/>
  <c r="P32" i="13"/>
  <c r="Q20" i="16"/>
  <c r="T64" i="16" l="1"/>
  <c r="T98" i="16" s="1"/>
  <c r="V98" i="16"/>
  <c r="N60" i="16"/>
  <c r="N94" i="16" s="1"/>
  <c r="P94" i="16"/>
  <c r="N57" i="16"/>
  <c r="N91" i="16" s="1"/>
  <c r="P91" i="16"/>
  <c r="Q61" i="16"/>
  <c r="Q95" i="16" s="1"/>
  <c r="S95" i="16"/>
  <c r="N62" i="16"/>
  <c r="N96" i="16" s="1"/>
  <c r="P96" i="16"/>
  <c r="N59" i="16"/>
  <c r="N93" i="16" s="1"/>
  <c r="P93" i="16"/>
  <c r="Q59" i="16"/>
  <c r="Q93" i="16" s="1"/>
  <c r="S93" i="16"/>
  <c r="Q58" i="16"/>
  <c r="Q92" i="16" s="1"/>
  <c r="S92" i="16"/>
  <c r="Q57" i="16"/>
  <c r="Q91" i="16" s="1"/>
  <c r="S91" i="16"/>
  <c r="Q62" i="16"/>
  <c r="Q96" i="16" s="1"/>
  <c r="S96" i="16"/>
  <c r="T53" i="16"/>
  <c r="T87" i="16" s="1"/>
  <c r="V87" i="16"/>
  <c r="T54" i="16"/>
  <c r="T88" i="16" s="1"/>
  <c r="V88" i="16"/>
  <c r="Q54" i="16"/>
  <c r="Q88" i="16" s="1"/>
  <c r="S88" i="16"/>
  <c r="N54" i="16"/>
  <c r="N88" i="16" s="1"/>
  <c r="P88" i="16"/>
  <c r="N65" i="16"/>
  <c r="N99" i="16" s="1"/>
  <c r="P99" i="16"/>
  <c r="N63" i="16"/>
  <c r="N97" i="16" s="1"/>
  <c r="P97" i="16"/>
  <c r="Q65" i="16"/>
  <c r="Q99" i="16" s="1"/>
  <c r="S99" i="16"/>
  <c r="T58" i="16"/>
  <c r="T92" i="16" s="1"/>
  <c r="V92" i="16"/>
  <c r="T63" i="16"/>
  <c r="T97" i="16" s="1"/>
  <c r="V97" i="16"/>
  <c r="N58" i="16"/>
  <c r="N92" i="16" s="1"/>
  <c r="P92" i="16"/>
  <c r="T61" i="16"/>
  <c r="T95" i="16" s="1"/>
  <c r="V95" i="16"/>
  <c r="T60" i="16"/>
  <c r="T94" i="16" s="1"/>
  <c r="V94" i="16"/>
  <c r="Q56" i="16"/>
  <c r="Q90" i="16" s="1"/>
  <c r="S90" i="16"/>
  <c r="T57" i="16"/>
  <c r="T91" i="16" s="1"/>
  <c r="V91" i="16"/>
  <c r="T65" i="16"/>
  <c r="T99" i="16" s="1"/>
  <c r="V99" i="16"/>
  <c r="Q53" i="16"/>
  <c r="Q87" i="16" s="1"/>
  <c r="S87" i="16"/>
  <c r="T59" i="16"/>
  <c r="T93" i="16" s="1"/>
  <c r="V93" i="16"/>
  <c r="T56" i="16"/>
  <c r="T90" i="16" s="1"/>
  <c r="V90" i="16"/>
  <c r="Q60" i="16"/>
  <c r="Q94" i="16" s="1"/>
  <c r="S94" i="16"/>
  <c r="N61" i="16"/>
  <c r="N95" i="16" s="1"/>
  <c r="P95" i="16"/>
  <c r="N64" i="16"/>
  <c r="N98" i="16" s="1"/>
  <c r="P98" i="16"/>
  <c r="Q63" i="16"/>
  <c r="Q97" i="16" s="1"/>
  <c r="S97" i="16"/>
  <c r="T62" i="16"/>
  <c r="T96" i="16" s="1"/>
  <c r="V96" i="16"/>
  <c r="Q64" i="16"/>
  <c r="Q98" i="16" s="1"/>
  <c r="S98" i="16"/>
  <c r="N56" i="16"/>
  <c r="N90" i="16" s="1"/>
  <c r="P90" i="16"/>
  <c r="Q17" i="16"/>
  <c r="N17" i="16"/>
  <c r="N53" i="16"/>
  <c r="N87" i="16" s="1"/>
  <c r="H30" i="16"/>
  <c r="H69" i="16"/>
  <c r="H103" i="16" s="1"/>
  <c r="J68" i="16"/>
  <c r="M100" i="16"/>
  <c r="K28" i="16"/>
  <c r="G28" i="13" s="1"/>
  <c r="BG18" i="56"/>
  <c r="BA18" i="56"/>
  <c r="F23" i="28"/>
  <c r="T20" i="16"/>
  <c r="T17" i="16" s="1"/>
  <c r="H68" i="16" l="1"/>
  <c r="H102" i="16" s="1"/>
  <c r="J102" i="16"/>
  <c r="Q89" i="16"/>
  <c r="N89" i="16"/>
  <c r="P89" i="16"/>
  <c r="H28" i="16"/>
  <c r="D28" i="13" s="1"/>
  <c r="S89" i="16"/>
  <c r="V89" i="16"/>
  <c r="T89" i="16" l="1"/>
  <c r="J66" i="16"/>
  <c r="H67" i="16"/>
  <c r="J100" i="16"/>
  <c r="H66" i="16" l="1"/>
  <c r="H101" i="16"/>
  <c r="H100" i="16" s="1"/>
  <c r="E28" i="13"/>
  <c r="F28" i="13" s="1"/>
  <c r="G19" i="13"/>
  <c r="J19" i="13"/>
  <c r="M19" i="13"/>
  <c r="P19" i="13"/>
  <c r="G17" i="49"/>
  <c r="AF57" i="49"/>
  <c r="AE57" i="49"/>
  <c r="AD57" i="49"/>
  <c r="AC57" i="49"/>
  <c r="AB57" i="49"/>
  <c r="AA57" i="49"/>
  <c r="Z57" i="49"/>
  <c r="Y57" i="49"/>
  <c r="X57" i="49"/>
  <c r="W57" i="49"/>
  <c r="V57" i="49"/>
  <c r="U57" i="49"/>
  <c r="AG55" i="49"/>
  <c r="AF54" i="49"/>
  <c r="AE54" i="49"/>
  <c r="AD54" i="49"/>
  <c r="AC54" i="49"/>
  <c r="AB54" i="49"/>
  <c r="AA54" i="49"/>
  <c r="Z54" i="49"/>
  <c r="Y54" i="49"/>
  <c r="X54" i="49"/>
  <c r="W54" i="49"/>
  <c r="V54" i="49"/>
  <c r="U54" i="49"/>
  <c r="AG52" i="49"/>
  <c r="E57" i="49"/>
  <c r="F57" i="49"/>
  <c r="G57" i="49"/>
  <c r="H57" i="49"/>
  <c r="I57" i="49"/>
  <c r="J57" i="49"/>
  <c r="K57" i="49"/>
  <c r="L57" i="49"/>
  <c r="M57" i="49"/>
  <c r="N57" i="49"/>
  <c r="O57" i="49"/>
  <c r="D57" i="49"/>
  <c r="E54" i="49"/>
  <c r="F54" i="49"/>
  <c r="G54" i="49"/>
  <c r="H54" i="49"/>
  <c r="I54" i="49"/>
  <c r="J54" i="49"/>
  <c r="K54" i="49"/>
  <c r="L54" i="49"/>
  <c r="M54" i="49"/>
  <c r="N54" i="49"/>
  <c r="O54" i="49"/>
  <c r="D54" i="49"/>
  <c r="P55" i="49"/>
  <c r="AF47" i="49"/>
  <c r="AE47" i="49"/>
  <c r="AD47" i="49"/>
  <c r="AC47" i="49"/>
  <c r="AB47" i="49"/>
  <c r="AA47" i="49"/>
  <c r="Z47" i="49"/>
  <c r="Y47" i="49"/>
  <c r="X47" i="49"/>
  <c r="W47" i="49"/>
  <c r="V47" i="49"/>
  <c r="U47" i="49"/>
  <c r="AG45" i="49"/>
  <c r="AF30" i="49"/>
  <c r="AE30" i="49"/>
  <c r="AD30" i="49"/>
  <c r="AC30" i="49"/>
  <c r="AB30" i="49"/>
  <c r="AA30" i="49"/>
  <c r="Z30" i="49"/>
  <c r="Y30" i="49"/>
  <c r="X30" i="49"/>
  <c r="W30" i="49"/>
  <c r="V30" i="49"/>
  <c r="U30" i="49"/>
  <c r="AG27" i="49"/>
  <c r="AG28" i="49" s="1"/>
  <c r="E30" i="49"/>
  <c r="G30" i="49"/>
  <c r="H30" i="49"/>
  <c r="I30" i="49"/>
  <c r="J30" i="49"/>
  <c r="K30" i="49"/>
  <c r="L30" i="49"/>
  <c r="M30" i="49"/>
  <c r="N30" i="49"/>
  <c r="O30" i="49"/>
  <c r="D30" i="49"/>
  <c r="AF39" i="49"/>
  <c r="AE39" i="49"/>
  <c r="AD39" i="49"/>
  <c r="AC39" i="49"/>
  <c r="AB39" i="49"/>
  <c r="AA39" i="49"/>
  <c r="Z39" i="49"/>
  <c r="Y39" i="49"/>
  <c r="X39" i="49"/>
  <c r="W39" i="49"/>
  <c r="V39" i="49"/>
  <c r="U39" i="49"/>
  <c r="AG36" i="49"/>
  <c r="AG37" i="49" s="1"/>
  <c r="E39" i="49"/>
  <c r="G39" i="49"/>
  <c r="H39" i="49"/>
  <c r="I39" i="49"/>
  <c r="J39" i="49"/>
  <c r="K39" i="49"/>
  <c r="L39" i="49"/>
  <c r="M39" i="49"/>
  <c r="N39" i="49"/>
  <c r="O39" i="49"/>
  <c r="D39" i="49"/>
  <c r="P36" i="49"/>
  <c r="P37" i="49" s="1"/>
  <c r="P52" i="49"/>
  <c r="AF76" i="49"/>
  <c r="AE76" i="49"/>
  <c r="AD76" i="49"/>
  <c r="AC76" i="49"/>
  <c r="AB76" i="49"/>
  <c r="AA76" i="49"/>
  <c r="Z76" i="49"/>
  <c r="Y76" i="49"/>
  <c r="X76" i="49"/>
  <c r="W76" i="49"/>
  <c r="V76" i="49"/>
  <c r="U76" i="49"/>
  <c r="AG74" i="49"/>
  <c r="AG73" i="49"/>
  <c r="AG72" i="49"/>
  <c r="P73" i="49"/>
  <c r="P74" i="49"/>
  <c r="P72" i="49"/>
  <c r="E76" i="49"/>
  <c r="G76" i="49"/>
  <c r="H76" i="49"/>
  <c r="I76" i="49"/>
  <c r="J76" i="49"/>
  <c r="K76" i="49"/>
  <c r="L76" i="49"/>
  <c r="M76" i="49"/>
  <c r="N76" i="49"/>
  <c r="O76" i="49"/>
  <c r="D76" i="49"/>
  <c r="P45" i="49"/>
  <c r="E47" i="49"/>
  <c r="F47" i="49"/>
  <c r="G47" i="49"/>
  <c r="H47" i="49"/>
  <c r="I47" i="49"/>
  <c r="J47" i="49"/>
  <c r="K47" i="49"/>
  <c r="L47" i="49"/>
  <c r="M47" i="49"/>
  <c r="N47" i="49"/>
  <c r="O47" i="49"/>
  <c r="D47" i="49"/>
  <c r="P27" i="49"/>
  <c r="P28" i="49" s="1"/>
  <c r="AG9" i="49"/>
  <c r="AF17" i="49"/>
  <c r="AE17" i="49"/>
  <c r="AD17" i="49"/>
  <c r="AC17" i="49"/>
  <c r="AB17" i="49"/>
  <c r="AA17" i="49"/>
  <c r="Z17" i="49"/>
  <c r="Y17" i="49"/>
  <c r="X17" i="49"/>
  <c r="W17" i="49"/>
  <c r="V17" i="49"/>
  <c r="P9" i="49"/>
  <c r="F17" i="49"/>
  <c r="H17" i="49"/>
  <c r="I17" i="49"/>
  <c r="J17" i="49"/>
  <c r="K17" i="49"/>
  <c r="L17" i="49"/>
  <c r="M17" i="49"/>
  <c r="N17" i="49"/>
  <c r="O17" i="49"/>
  <c r="P17" i="49" l="1"/>
  <c r="P15" i="49" s="1"/>
  <c r="AF19" i="56"/>
  <c r="W19" i="56"/>
  <c r="AO19" i="56"/>
  <c r="N19" i="56"/>
  <c r="C19" i="56"/>
  <c r="E19" i="56"/>
  <c r="C19" i="13"/>
  <c r="P30" i="49"/>
  <c r="P29" i="49" s="1"/>
  <c r="AG47" i="49"/>
  <c r="AG46" i="49" s="1"/>
  <c r="J22" i="13"/>
  <c r="J60" i="39"/>
  <c r="J68" i="39" s="1"/>
  <c r="P57" i="49"/>
  <c r="P56" i="49" s="1"/>
  <c r="P47" i="49"/>
  <c r="P46" i="49" s="1"/>
  <c r="P54" i="49"/>
  <c r="P53" i="49" s="1"/>
  <c r="AG30" i="49"/>
  <c r="AG29" i="49" s="1"/>
  <c r="P39" i="49"/>
  <c r="P38" i="49" s="1"/>
  <c r="AG57" i="49"/>
  <c r="AG56" i="49" s="1"/>
  <c r="AG54" i="49"/>
  <c r="AG53" i="49" s="1"/>
  <c r="AG39" i="49"/>
  <c r="AG38" i="49" s="1"/>
  <c r="AG76" i="49"/>
  <c r="AG75" i="49" s="1"/>
  <c r="P76" i="49"/>
  <c r="P75" i="49" s="1"/>
  <c r="AG17" i="49"/>
  <c r="AG15" i="49" s="1"/>
  <c r="D62" i="39" l="1"/>
  <c r="D60" i="39" s="1"/>
  <c r="AL19" i="56"/>
  <c r="T19" i="56"/>
  <c r="AU19" i="56"/>
  <c r="AC19" i="56"/>
  <c r="D22" i="13"/>
  <c r="K19" i="56"/>
  <c r="D56" i="39"/>
  <c r="D64" i="39"/>
  <c r="J23" i="13"/>
  <c r="L18" i="13" s="1"/>
  <c r="E18" i="33"/>
  <c r="H152" i="33"/>
  <c r="K152" i="33"/>
  <c r="N152" i="33"/>
  <c r="Q152" i="33"/>
  <c r="T152" i="33"/>
  <c r="U152" i="33"/>
  <c r="V152" i="33"/>
  <c r="W152" i="33"/>
  <c r="X152" i="33"/>
  <c r="Y152" i="33"/>
  <c r="K139" i="33"/>
  <c r="N139" i="33"/>
  <c r="Q139" i="33"/>
  <c r="T139" i="33"/>
  <c r="U139" i="33"/>
  <c r="V139" i="33"/>
  <c r="W139" i="33"/>
  <c r="X139" i="33"/>
  <c r="Y139" i="33"/>
  <c r="E139" i="33"/>
  <c r="K125" i="33"/>
  <c r="N125" i="33"/>
  <c r="Q125" i="33"/>
  <c r="T125" i="33"/>
  <c r="T164" i="33" s="1"/>
  <c r="S39" i="55" s="1"/>
  <c r="U125" i="33"/>
  <c r="U164" i="33" s="1"/>
  <c r="T39" i="55" s="1"/>
  <c r="V125" i="33"/>
  <c r="V164" i="33" s="1"/>
  <c r="U39" i="55" s="1"/>
  <c r="W164" i="33"/>
  <c r="V39" i="55" s="1"/>
  <c r="X125" i="33"/>
  <c r="X164" i="33" s="1"/>
  <c r="W39" i="55" s="1"/>
  <c r="Y125" i="33"/>
  <c r="Y164" i="33" s="1"/>
  <c r="X39" i="55" s="1"/>
  <c r="D68" i="39" l="1"/>
  <c r="D23" i="13" s="1"/>
  <c r="J18" i="13"/>
  <c r="J163" i="33"/>
  <c r="H163" i="33"/>
  <c r="Q163" i="33"/>
  <c r="K163" i="33"/>
  <c r="M163" i="33"/>
  <c r="D146" i="33"/>
  <c r="D139" i="33"/>
  <c r="G163" i="33"/>
  <c r="T163" i="33"/>
  <c r="D152" i="33"/>
  <c r="Q164" i="33"/>
  <c r="P39" i="55" s="1"/>
  <c r="M164" i="33"/>
  <c r="K164" i="33"/>
  <c r="J39" i="55" s="1"/>
  <c r="D125" i="33"/>
  <c r="D164" i="33" s="1"/>
  <c r="N164" i="33"/>
  <c r="M39" i="55" s="1"/>
  <c r="N163" i="33"/>
  <c r="V163" i="33"/>
  <c r="Y163" i="33"/>
  <c r="W163" i="33"/>
  <c r="U163" i="33"/>
  <c r="X163" i="33"/>
  <c r="C39" i="55" l="1"/>
  <c r="Z139" i="33"/>
  <c r="AA139" i="33" s="1"/>
  <c r="Z146" i="33"/>
  <c r="AA146" i="33" s="1"/>
  <c r="D163" i="33"/>
  <c r="D18" i="13"/>
  <c r="F18" i="13"/>
  <c r="Z152" i="33"/>
  <c r="AA152" i="33" s="1"/>
  <c r="S163" i="33"/>
  <c r="S164" i="33"/>
  <c r="P163" i="33"/>
  <c r="P164" i="33"/>
  <c r="Z125" i="33"/>
  <c r="E163" i="33"/>
  <c r="Z163" i="33" l="1"/>
  <c r="AA163" i="33" s="1"/>
  <c r="Z164" i="33"/>
  <c r="AA164" i="33" s="1"/>
  <c r="AA125" i="33"/>
  <c r="W22" i="49"/>
  <c r="W7" i="49"/>
  <c r="E45" i="31" l="1"/>
  <c r="D66" i="31" l="1"/>
  <c r="D72" i="31" s="1"/>
  <c r="D68" i="31" s="1"/>
  <c r="S16" i="39"/>
  <c r="S54" i="39" s="1"/>
  <c r="S52" i="39" s="1"/>
  <c r="F45" i="31"/>
  <c r="E66" i="31"/>
  <c r="S93" i="39" s="1"/>
  <c r="F30" i="50"/>
  <c r="F20" i="50"/>
  <c r="F17" i="50"/>
  <c r="G17" i="50" s="1"/>
  <c r="D84" i="28"/>
  <c r="D89" i="28"/>
  <c r="Q84" i="28"/>
  <c r="R84" i="28" s="1"/>
  <c r="P84" i="28"/>
  <c r="O84" i="28"/>
  <c r="N84" i="28"/>
  <c r="M84" i="28"/>
  <c r="L84" i="28"/>
  <c r="K84" i="28"/>
  <c r="J84" i="28"/>
  <c r="I84" i="28"/>
  <c r="H84" i="28"/>
  <c r="G84" i="28"/>
  <c r="D53" i="28"/>
  <c r="Q48" i="28"/>
  <c r="R48" i="28" s="1"/>
  <c r="P48" i="28"/>
  <c r="O48" i="28"/>
  <c r="N48" i="28"/>
  <c r="M48" i="28"/>
  <c r="L48" i="28"/>
  <c r="K48" i="28"/>
  <c r="J48" i="28"/>
  <c r="G48" i="28"/>
  <c r="D48" i="28"/>
  <c r="H12" i="28"/>
  <c r="H11" i="28" s="1"/>
  <c r="I12" i="28"/>
  <c r="I11" i="28" s="1"/>
  <c r="J12" i="28"/>
  <c r="K12" i="28"/>
  <c r="L12" i="28"/>
  <c r="L18" i="28" s="1"/>
  <c r="M12" i="28"/>
  <c r="N12" i="28"/>
  <c r="O12" i="28"/>
  <c r="G17" i="28"/>
  <c r="D17" i="28"/>
  <c r="D22" i="28" s="1"/>
  <c r="F47" i="28" l="1"/>
  <c r="H47" i="28"/>
  <c r="I47" i="28"/>
  <c r="G57" i="28"/>
  <c r="I83" i="28"/>
  <c r="F83" i="28"/>
  <c r="H83" i="28"/>
  <c r="J83" i="28"/>
  <c r="O83" i="28"/>
  <c r="K83" i="28"/>
  <c r="L83" i="28"/>
  <c r="N83" i="28"/>
  <c r="M83" i="28"/>
  <c r="P83" i="28"/>
  <c r="G83" i="28"/>
  <c r="H19" i="28"/>
  <c r="H27" i="28"/>
  <c r="H31" i="28" s="1"/>
  <c r="K47" i="28"/>
  <c r="L47" i="28"/>
  <c r="M47" i="28"/>
  <c r="N47" i="28"/>
  <c r="J47" i="28"/>
  <c r="O47" i="28"/>
  <c r="P47" i="28"/>
  <c r="H35" i="28"/>
  <c r="H67" i="31"/>
  <c r="S128" i="39"/>
  <c r="S125" i="39" s="1"/>
  <c r="S21" i="55" s="1"/>
  <c r="J66" i="31"/>
  <c r="H64" i="31"/>
  <c r="S51" i="39"/>
  <c r="S48" i="39" s="1"/>
  <c r="S21" i="13" s="1"/>
  <c r="C21" i="13" s="1"/>
  <c r="S22" i="13"/>
  <c r="S58" i="39"/>
  <c r="S56" i="39" s="1"/>
  <c r="S62" i="39"/>
  <c r="S60" i="39" s="1"/>
  <c r="S66" i="39"/>
  <c r="S64" i="39" s="1"/>
  <c r="F73" i="32"/>
  <c r="F84" i="32" s="1"/>
  <c r="E72" i="31"/>
  <c r="E68" i="31" s="1"/>
  <c r="S94" i="39" s="1"/>
  <c r="S40" i="55" s="1"/>
  <c r="S126" i="39"/>
  <c r="S49" i="39"/>
  <c r="O27" i="28"/>
  <c r="O35" i="28"/>
  <c r="N27" i="28"/>
  <c r="N31" i="28" s="1"/>
  <c r="N35" i="28"/>
  <c r="J27" i="28"/>
  <c r="J35" i="28"/>
  <c r="I27" i="28"/>
  <c r="I35" i="28"/>
  <c r="L27" i="28"/>
  <c r="L31" i="28" s="1"/>
  <c r="L35" i="28"/>
  <c r="M35" i="28"/>
  <c r="M27" i="28"/>
  <c r="M31" i="28" s="1"/>
  <c r="K31" i="28"/>
  <c r="K35" i="28"/>
  <c r="O19" i="28"/>
  <c r="O20" i="28"/>
  <c r="O18" i="28"/>
  <c r="O21" i="28"/>
  <c r="M19" i="28"/>
  <c r="M20" i="28"/>
  <c r="M21" i="28"/>
  <c r="M18" i="28"/>
  <c r="L20" i="28"/>
  <c r="L21" i="28"/>
  <c r="L19" i="28"/>
  <c r="J20" i="28"/>
  <c r="J21" i="28"/>
  <c r="J18" i="28"/>
  <c r="J19" i="28"/>
  <c r="I18" i="28"/>
  <c r="I19" i="28"/>
  <c r="I20" i="28"/>
  <c r="I21" i="28"/>
  <c r="K19" i="28"/>
  <c r="K20" i="28"/>
  <c r="K21" i="28"/>
  <c r="K18" i="28"/>
  <c r="H21" i="28"/>
  <c r="H20" i="28"/>
  <c r="H18" i="28"/>
  <c r="F99" i="28"/>
  <c r="N19" i="28"/>
  <c r="N21" i="28"/>
  <c r="N18" i="28"/>
  <c r="N20" i="28"/>
  <c r="G22" i="28"/>
  <c r="G74" i="39" s="1"/>
  <c r="D58" i="28"/>
  <c r="D94" i="28"/>
  <c r="D75" i="28" l="1"/>
  <c r="D74" i="28"/>
  <c r="F63" i="28"/>
  <c r="J29" i="57" s="1"/>
  <c r="F57" i="28"/>
  <c r="F67" i="31"/>
  <c r="W170" i="39"/>
  <c r="W212" i="39" s="1"/>
  <c r="W210" i="39" s="1"/>
  <c r="J67" i="57"/>
  <c r="J102" i="57" s="1"/>
  <c r="F96" i="28"/>
  <c r="F103" i="28"/>
  <c r="J30" i="58" s="1"/>
  <c r="J29" i="58"/>
  <c r="AE29" i="16"/>
  <c r="AC29" i="16" s="1"/>
  <c r="M24" i="28"/>
  <c r="S68" i="39"/>
  <c r="S23" i="13" s="1"/>
  <c r="S18" i="13" s="1"/>
  <c r="S17" i="39"/>
  <c r="S41" i="13" s="1"/>
  <c r="D19" i="50" s="1"/>
  <c r="D20" i="50" s="1"/>
  <c r="D82" i="32"/>
  <c r="D23" i="50" s="1"/>
  <c r="E82" i="32"/>
  <c r="N71" i="28"/>
  <c r="AH31" i="57" s="1"/>
  <c r="AF31" i="57" s="1"/>
  <c r="N63" i="28"/>
  <c r="AH29" i="57" s="1"/>
  <c r="N57" i="28"/>
  <c r="N54" i="28"/>
  <c r="N56" i="28"/>
  <c r="N55" i="28"/>
  <c r="P71" i="28"/>
  <c r="AN31" i="57" s="1"/>
  <c r="AL31" i="57" s="1"/>
  <c r="P63" i="28"/>
  <c r="AN29" i="57" s="1"/>
  <c r="P55" i="28"/>
  <c r="P57" i="28"/>
  <c r="P56" i="28"/>
  <c r="P54" i="28"/>
  <c r="E47" i="28"/>
  <c r="Q47" i="28" s="1"/>
  <c r="R47" i="28" s="1"/>
  <c r="F71" i="28"/>
  <c r="J31" i="57" s="1"/>
  <c r="J69" i="57" s="1"/>
  <c r="J104" i="57" s="1"/>
  <c r="F54" i="28"/>
  <c r="F55" i="28"/>
  <c r="F56" i="28"/>
  <c r="O71" i="28"/>
  <c r="AK31" i="57" s="1"/>
  <c r="AI31" i="57" s="1"/>
  <c r="O63" i="28"/>
  <c r="AK29" i="57" s="1"/>
  <c r="O54" i="28"/>
  <c r="O57" i="28"/>
  <c r="O56" i="28"/>
  <c r="O55" i="28"/>
  <c r="H63" i="28"/>
  <c r="P29" i="57" s="1"/>
  <c r="H71" i="28"/>
  <c r="H55" i="28"/>
  <c r="H57" i="28"/>
  <c r="H54" i="28"/>
  <c r="H56" i="28"/>
  <c r="I63" i="28"/>
  <c r="S29" i="57" s="1"/>
  <c r="I71" i="28"/>
  <c r="S31" i="57" s="1"/>
  <c r="I55" i="28"/>
  <c r="I54" i="28"/>
  <c r="I57" i="28"/>
  <c r="I56" i="28"/>
  <c r="K71" i="28"/>
  <c r="Y31" i="57" s="1"/>
  <c r="W31" i="57" s="1"/>
  <c r="K63" i="28"/>
  <c r="Y29" i="57" s="1"/>
  <c r="K56" i="28"/>
  <c r="K55" i="28"/>
  <c r="K57" i="28"/>
  <c r="K54" i="28"/>
  <c r="L63" i="28"/>
  <c r="AB29" i="57" s="1"/>
  <c r="L71" i="28"/>
  <c r="AB31" i="57" s="1"/>
  <c r="Z31" i="57" s="1"/>
  <c r="L56" i="28"/>
  <c r="L57" i="28"/>
  <c r="L54" i="28"/>
  <c r="L55" i="28"/>
  <c r="M29" i="57"/>
  <c r="G71" i="28"/>
  <c r="G54" i="28"/>
  <c r="G55" i="28"/>
  <c r="G56" i="28"/>
  <c r="J63" i="28"/>
  <c r="V29" i="57" s="1"/>
  <c r="J71" i="28"/>
  <c r="V31" i="57" s="1"/>
  <c r="J56" i="28"/>
  <c r="J55" i="28"/>
  <c r="J54" i="28"/>
  <c r="J57" i="28"/>
  <c r="M63" i="28"/>
  <c r="AE29" i="57" s="1"/>
  <c r="M71" i="28"/>
  <c r="AE31" i="57" s="1"/>
  <c r="AC31" i="57" s="1"/>
  <c r="M57" i="28"/>
  <c r="M55" i="28"/>
  <c r="M54" i="28"/>
  <c r="M56" i="28"/>
  <c r="M107" i="28"/>
  <c r="AE31" i="58" s="1"/>
  <c r="AC31" i="58" s="1"/>
  <c r="M99" i="28"/>
  <c r="AE29" i="58" s="1"/>
  <c r="M93" i="28"/>
  <c r="M90" i="28"/>
  <c r="M91" i="28"/>
  <c r="M92" i="28"/>
  <c r="G99" i="28"/>
  <c r="G107" i="28"/>
  <c r="M31" i="58" s="1"/>
  <c r="G90" i="28"/>
  <c r="G93" i="28"/>
  <c r="G91" i="28"/>
  <c r="G92" i="28"/>
  <c r="L99" i="28"/>
  <c r="AB29" i="58" s="1"/>
  <c r="L107" i="28"/>
  <c r="AB31" i="58" s="1"/>
  <c r="Z31" i="58" s="1"/>
  <c r="L90" i="28"/>
  <c r="L91" i="28"/>
  <c r="L92" i="28"/>
  <c r="L93" i="28"/>
  <c r="P99" i="28"/>
  <c r="AN29" i="58" s="1"/>
  <c r="P107" i="28"/>
  <c r="AN31" i="58" s="1"/>
  <c r="AL31" i="58" s="1"/>
  <c r="P92" i="28"/>
  <c r="P90" i="28"/>
  <c r="P91" i="28"/>
  <c r="P93" i="28"/>
  <c r="N99" i="28"/>
  <c r="AH29" i="58" s="1"/>
  <c r="N107" i="28"/>
  <c r="AH31" i="58" s="1"/>
  <c r="AF31" i="58" s="1"/>
  <c r="N90" i="28"/>
  <c r="N92" i="28"/>
  <c r="N91" i="28"/>
  <c r="N93" i="28"/>
  <c r="K99" i="28"/>
  <c r="K107" i="28"/>
  <c r="K90" i="28"/>
  <c r="K92" i="28"/>
  <c r="K91" i="28"/>
  <c r="K93" i="28"/>
  <c r="F107" i="28"/>
  <c r="J31" i="58" s="1"/>
  <c r="F91" i="28"/>
  <c r="F92" i="28"/>
  <c r="F93" i="28"/>
  <c r="F90" i="28"/>
  <c r="H99" i="28"/>
  <c r="P29" i="58" s="1"/>
  <c r="H107" i="28"/>
  <c r="P31" i="58" s="1"/>
  <c r="H90" i="28"/>
  <c r="H91" i="28"/>
  <c r="H93" i="28"/>
  <c r="H92" i="28"/>
  <c r="I107" i="28"/>
  <c r="S31" i="58" s="1"/>
  <c r="I99" i="28"/>
  <c r="S29" i="58" s="1"/>
  <c r="I92" i="28"/>
  <c r="I91" i="28"/>
  <c r="I90" i="28"/>
  <c r="I93" i="28"/>
  <c r="O107" i="28"/>
  <c r="AK31" i="58" s="1"/>
  <c r="AI31" i="58" s="1"/>
  <c r="O99" i="28"/>
  <c r="AK29" i="58" s="1"/>
  <c r="O90" i="28"/>
  <c r="O91" i="28"/>
  <c r="O93" i="28"/>
  <c r="O92" i="28"/>
  <c r="J99" i="28"/>
  <c r="V29" i="58" s="1"/>
  <c r="J107" i="28"/>
  <c r="V31" i="58" s="1"/>
  <c r="J92" i="28"/>
  <c r="J91" i="28"/>
  <c r="J90" i="28"/>
  <c r="J93" i="28"/>
  <c r="I31" i="28"/>
  <c r="S29" i="16"/>
  <c r="S67" i="16" s="1"/>
  <c r="S101" i="16" s="1"/>
  <c r="I24" i="28"/>
  <c r="L24" i="28"/>
  <c r="J32" i="28"/>
  <c r="V31" i="16"/>
  <c r="V69" i="16" s="1"/>
  <c r="V103" i="16" s="1"/>
  <c r="J31" i="28"/>
  <c r="V29" i="16"/>
  <c r="V67" i="16" s="1"/>
  <c r="V101" i="16" s="1"/>
  <c r="J24" i="28"/>
  <c r="N32" i="28"/>
  <c r="AH31" i="16"/>
  <c r="AK31" i="16"/>
  <c r="O32" i="28"/>
  <c r="S31" i="16"/>
  <c r="S69" i="16" s="1"/>
  <c r="S103" i="16" s="1"/>
  <c r="I32" i="28"/>
  <c r="AB29" i="16"/>
  <c r="AH30" i="16"/>
  <c r="N29" i="28"/>
  <c r="O31" i="28"/>
  <c r="AK29" i="16"/>
  <c r="O24" i="28"/>
  <c r="H32" i="28"/>
  <c r="P31" i="16"/>
  <c r="P69" i="16" s="1"/>
  <c r="P103" i="16" s="1"/>
  <c r="H29" i="28"/>
  <c r="P30" i="16"/>
  <c r="P68" i="16" s="1"/>
  <c r="P102" i="16" s="1"/>
  <c r="AE30" i="16"/>
  <c r="M29" i="28"/>
  <c r="AE31" i="16"/>
  <c r="M32" i="28"/>
  <c r="AB31" i="16"/>
  <c r="L32" i="28"/>
  <c r="Y31" i="16"/>
  <c r="K32" i="28"/>
  <c r="Y30" i="16"/>
  <c r="K29" i="28"/>
  <c r="AB30" i="16"/>
  <c r="L29" i="28"/>
  <c r="M17" i="28"/>
  <c r="M22" i="28" s="1"/>
  <c r="L17" i="28"/>
  <c r="L22" i="28" s="1"/>
  <c r="O17" i="28"/>
  <c r="O22" i="28" s="1"/>
  <c r="J17" i="28"/>
  <c r="J22" i="28" s="1"/>
  <c r="I17" i="28"/>
  <c r="I22" i="28" s="1"/>
  <c r="E83" i="28"/>
  <c r="Q83" i="28" s="1"/>
  <c r="R83" i="28" s="1"/>
  <c r="G73" i="39"/>
  <c r="X72" i="33"/>
  <c r="T72" i="33"/>
  <c r="V72" i="33"/>
  <c r="W72" i="33"/>
  <c r="Y72" i="33"/>
  <c r="T62" i="33"/>
  <c r="U62" i="33"/>
  <c r="V62" i="33"/>
  <c r="X62" i="33"/>
  <c r="Y62" i="33"/>
  <c r="T47" i="33"/>
  <c r="U47" i="33"/>
  <c r="V47" i="33"/>
  <c r="W47" i="33"/>
  <c r="X47" i="33"/>
  <c r="Y47" i="33"/>
  <c r="T36" i="33"/>
  <c r="U36" i="33"/>
  <c r="V36" i="33"/>
  <c r="W36" i="33"/>
  <c r="X36" i="33"/>
  <c r="Y36" i="33"/>
  <c r="E36" i="33"/>
  <c r="V18" i="33"/>
  <c r="W18" i="33"/>
  <c r="X18" i="33"/>
  <c r="Y18" i="33"/>
  <c r="S205" i="39" l="1"/>
  <c r="S202" i="39" s="1"/>
  <c r="AW21" i="56" s="1"/>
  <c r="AW18" i="56" s="1"/>
  <c r="AX18" i="56" s="1"/>
  <c r="W220" i="39"/>
  <c r="W218" i="39" s="1"/>
  <c r="W216" i="39"/>
  <c r="W214" i="39" s="1"/>
  <c r="W208" i="39"/>
  <c r="W206" i="39" s="1"/>
  <c r="BI22" i="56" s="1"/>
  <c r="H68" i="28"/>
  <c r="P31" i="57"/>
  <c r="AX21" i="56"/>
  <c r="T74" i="39"/>
  <c r="U74" i="39"/>
  <c r="T93" i="39"/>
  <c r="W222" i="39"/>
  <c r="BI23" i="56" s="1"/>
  <c r="AI29" i="57"/>
  <c r="S67" i="57"/>
  <c r="S102" i="57" s="1"/>
  <c r="Q29" i="57"/>
  <c r="AL29" i="57"/>
  <c r="S67" i="58"/>
  <c r="Q29" i="58"/>
  <c r="Z29" i="57"/>
  <c r="Z29" i="58"/>
  <c r="V67" i="58"/>
  <c r="T29" i="58"/>
  <c r="V69" i="58"/>
  <c r="T69" i="58" s="1"/>
  <c r="T31" i="58"/>
  <c r="AF29" i="58"/>
  <c r="M69" i="58"/>
  <c r="K31" i="58"/>
  <c r="M31" i="57"/>
  <c r="W29" i="57"/>
  <c r="H69" i="57"/>
  <c r="H104" i="57" s="1"/>
  <c r="AF29" i="57"/>
  <c r="J67" i="58"/>
  <c r="J28" i="58"/>
  <c r="J12" i="58" s="1"/>
  <c r="S69" i="58"/>
  <c r="Q69" i="58" s="1"/>
  <c r="Q31" i="58"/>
  <c r="N29" i="57"/>
  <c r="P67" i="57"/>
  <c r="P102" i="57" s="1"/>
  <c r="J68" i="58"/>
  <c r="J69" i="58"/>
  <c r="AL29" i="58"/>
  <c r="P67" i="58"/>
  <c r="N29" i="58"/>
  <c r="H29" i="58"/>
  <c r="AC29" i="58"/>
  <c r="S69" i="57"/>
  <c r="Q31" i="57"/>
  <c r="T29" i="57"/>
  <c r="V67" i="57"/>
  <c r="V102" i="57" s="1"/>
  <c r="AI29" i="58"/>
  <c r="G103" i="28"/>
  <c r="M30" i="58" s="1"/>
  <c r="M29" i="58"/>
  <c r="K29" i="57"/>
  <c r="M67" i="57"/>
  <c r="M102" i="57" s="1"/>
  <c r="H67" i="57"/>
  <c r="H102" i="57" s="1"/>
  <c r="V69" i="57"/>
  <c r="V104" i="57" s="1"/>
  <c r="T31" i="57"/>
  <c r="P69" i="58"/>
  <c r="N31" i="58"/>
  <c r="AC29" i="57"/>
  <c r="K103" i="28"/>
  <c r="Y30" i="58" s="1"/>
  <c r="W30" i="58" s="1"/>
  <c r="Y29" i="58"/>
  <c r="K104" i="28"/>
  <c r="Y31" i="58"/>
  <c r="W31" i="58" s="1"/>
  <c r="N30" i="16"/>
  <c r="W30" i="16"/>
  <c r="Q31" i="16"/>
  <c r="AC30" i="16"/>
  <c r="AI31" i="16"/>
  <c r="AF31" i="16"/>
  <c r="T31" i="16"/>
  <c r="AF30" i="16"/>
  <c r="Q29" i="16"/>
  <c r="N31" i="16"/>
  <c r="W31" i="16"/>
  <c r="AC31" i="16"/>
  <c r="Z29" i="16"/>
  <c r="Z30" i="16"/>
  <c r="Z31" i="16"/>
  <c r="D62" i="33"/>
  <c r="Z62" i="33" s="1"/>
  <c r="AA62" i="33" s="1"/>
  <c r="D18" i="33"/>
  <c r="D72" i="33"/>
  <c r="Z72" i="33" s="1"/>
  <c r="AA72" i="33" s="1"/>
  <c r="G93" i="33"/>
  <c r="D36" i="33"/>
  <c r="Z36" i="33" s="1"/>
  <c r="AA36" i="33" s="1"/>
  <c r="D47" i="33"/>
  <c r="Z47" i="33" s="1"/>
  <c r="AA47" i="33" s="1"/>
  <c r="J93" i="33"/>
  <c r="H93" i="33"/>
  <c r="D86" i="32"/>
  <c r="D91" i="32" s="1"/>
  <c r="D92" i="32" s="1"/>
  <c r="T16" i="39"/>
  <c r="T54" i="39" s="1"/>
  <c r="D30" i="50"/>
  <c r="P74" i="39"/>
  <c r="M23" i="28"/>
  <c r="I53" i="28"/>
  <c r="I58" i="28" s="1"/>
  <c r="E57" i="28"/>
  <c r="Q57" i="28" s="1"/>
  <c r="R57" i="28" s="1"/>
  <c r="P68" i="28"/>
  <c r="J53" i="28"/>
  <c r="J58" i="28" s="1"/>
  <c r="G53" i="28"/>
  <c r="G58" i="28" s="1"/>
  <c r="K53" i="28"/>
  <c r="K58" i="28" s="1"/>
  <c r="F53" i="28"/>
  <c r="F58" i="28" s="1"/>
  <c r="E54" i="28"/>
  <c r="E56" i="28"/>
  <c r="Q56" i="28" s="1"/>
  <c r="R56" i="28" s="1"/>
  <c r="N69" i="16"/>
  <c r="N103" i="16" s="1"/>
  <c r="K69" i="16"/>
  <c r="K103" i="16" s="1"/>
  <c r="G68" i="28"/>
  <c r="I68" i="28"/>
  <c r="F67" i="28"/>
  <c r="J30" i="57" s="1"/>
  <c r="E63" i="28"/>
  <c r="Q63" i="28" s="1"/>
  <c r="F60" i="28"/>
  <c r="M67" i="28"/>
  <c r="AE30" i="57" s="1"/>
  <c r="AC30" i="57" s="1"/>
  <c r="M60" i="28"/>
  <c r="H67" i="28"/>
  <c r="P30" i="57" s="1"/>
  <c r="H60" i="28"/>
  <c r="M74" i="39"/>
  <c r="M30" i="57"/>
  <c r="G60" i="28"/>
  <c r="I67" i="28"/>
  <c r="S30" i="57" s="1"/>
  <c r="I60" i="28"/>
  <c r="E71" i="28"/>
  <c r="Q71" i="28" s="1"/>
  <c r="R71" i="28" s="1"/>
  <c r="F68" i="28"/>
  <c r="P67" i="28"/>
  <c r="AN30" i="57" s="1"/>
  <c r="AL30" i="57" s="1"/>
  <c r="P60" i="28"/>
  <c r="H89" i="28"/>
  <c r="H94" i="28" s="1"/>
  <c r="J227" i="39" s="1"/>
  <c r="N89" i="28"/>
  <c r="N94" i="28" s="1"/>
  <c r="V227" i="39" s="1"/>
  <c r="L53" i="28"/>
  <c r="L58" i="28" s="1"/>
  <c r="O53" i="28"/>
  <c r="O58" i="28" s="1"/>
  <c r="P53" i="28"/>
  <c r="P58" i="28" s="1"/>
  <c r="N53" i="28"/>
  <c r="N58" i="28" s="1"/>
  <c r="L23" i="28"/>
  <c r="M53" i="28"/>
  <c r="M58" i="28" s="1"/>
  <c r="T69" i="16"/>
  <c r="T103" i="16" s="1"/>
  <c r="J68" i="28"/>
  <c r="K67" i="28"/>
  <c r="Y30" i="57" s="1"/>
  <c r="W30" i="57" s="1"/>
  <c r="K60" i="28"/>
  <c r="H53" i="28"/>
  <c r="H58" i="28" s="1"/>
  <c r="O67" i="28"/>
  <c r="AK30" i="57" s="1"/>
  <c r="AI30" i="57" s="1"/>
  <c r="O60" i="28"/>
  <c r="M68" i="28"/>
  <c r="E55" i="28"/>
  <c r="Q55" i="28" s="1"/>
  <c r="R55" i="28" s="1"/>
  <c r="J67" i="28"/>
  <c r="V30" i="57" s="1"/>
  <c r="J60" i="28"/>
  <c r="K68" i="28"/>
  <c r="O68" i="28"/>
  <c r="N67" i="28"/>
  <c r="AH30" i="57" s="1"/>
  <c r="AF30" i="57" s="1"/>
  <c r="N60" i="28"/>
  <c r="L68" i="28"/>
  <c r="L67" i="28"/>
  <c r="AB30" i="57" s="1"/>
  <c r="Z30" i="57" s="1"/>
  <c r="L60" i="28"/>
  <c r="F89" i="28"/>
  <c r="F94" i="28" s="1"/>
  <c r="D227" i="39" s="1"/>
  <c r="N68" i="28"/>
  <c r="I89" i="28"/>
  <c r="I94" i="28" s="1"/>
  <c r="M227" i="39" s="1"/>
  <c r="G104" i="28"/>
  <c r="J104" i="28"/>
  <c r="E93" i="28"/>
  <c r="Q93" i="28" s="1"/>
  <c r="K89" i="28"/>
  <c r="K94" i="28" s="1"/>
  <c r="S227" i="39" s="1"/>
  <c r="L89" i="28"/>
  <c r="L94" i="28" s="1"/>
  <c r="T227" i="39" s="1"/>
  <c r="H104" i="28"/>
  <c r="I103" i="28"/>
  <c r="S30" i="58" s="1"/>
  <c r="S28" i="58" s="1"/>
  <c r="I96" i="28"/>
  <c r="E92" i="28"/>
  <c r="Q92" i="28" s="1"/>
  <c r="L104" i="28"/>
  <c r="J103" i="28"/>
  <c r="V30" i="58" s="1"/>
  <c r="V28" i="58" s="1"/>
  <c r="J96" i="28"/>
  <c r="H103" i="28"/>
  <c r="P30" i="58" s="1"/>
  <c r="P28" i="58" s="1"/>
  <c r="H96" i="28"/>
  <c r="I104" i="28"/>
  <c r="K96" i="28"/>
  <c r="P89" i="28"/>
  <c r="P94" i="28" s="1"/>
  <c r="L103" i="28"/>
  <c r="AB30" i="58" s="1"/>
  <c r="Z30" i="58" s="1"/>
  <c r="L96" i="28"/>
  <c r="N104" i="28"/>
  <c r="M89" i="28"/>
  <c r="M94" i="28" s="1"/>
  <c r="U227" i="39" s="1"/>
  <c r="N103" i="28"/>
  <c r="AH30" i="58" s="1"/>
  <c r="AF30" i="58" s="1"/>
  <c r="N96" i="28"/>
  <c r="O89" i="28"/>
  <c r="O94" i="28" s="1"/>
  <c r="W227" i="39" s="1"/>
  <c r="E91" i="28"/>
  <c r="Q91" i="28" s="1"/>
  <c r="G96" i="28"/>
  <c r="O103" i="28"/>
  <c r="AK30" i="58" s="1"/>
  <c r="AI30" i="58" s="1"/>
  <c r="O96" i="28"/>
  <c r="E107" i="28"/>
  <c r="Q107" i="28" s="1"/>
  <c r="F104" i="28"/>
  <c r="P104" i="28"/>
  <c r="M103" i="28"/>
  <c r="AE30" i="58" s="1"/>
  <c r="AC30" i="58" s="1"/>
  <c r="M96" i="28"/>
  <c r="J89" i="28"/>
  <c r="J94" i="28" s="1"/>
  <c r="P227" i="39" s="1"/>
  <c r="O104" i="28"/>
  <c r="E99" i="28"/>
  <c r="Q99" i="28" s="1"/>
  <c r="AQ29" i="58" s="1"/>
  <c r="P103" i="28"/>
  <c r="AN30" i="58" s="1"/>
  <c r="AL30" i="58" s="1"/>
  <c r="P96" i="28"/>
  <c r="M104" i="28"/>
  <c r="W74" i="39"/>
  <c r="AE28" i="16"/>
  <c r="T29" i="16"/>
  <c r="AK30" i="16"/>
  <c r="O29" i="28"/>
  <c r="O23" i="28" s="1"/>
  <c r="J29" i="28"/>
  <c r="J23" i="28" s="1"/>
  <c r="V30" i="16"/>
  <c r="AB28" i="16"/>
  <c r="AI29" i="16"/>
  <c r="I29" i="28"/>
  <c r="I23" i="28" s="1"/>
  <c r="S30" i="16"/>
  <c r="S68" i="16" s="1"/>
  <c r="S102" i="16" s="1"/>
  <c r="P73" i="39"/>
  <c r="U73" i="39"/>
  <c r="W73" i="39"/>
  <c r="T73" i="39"/>
  <c r="M73" i="39"/>
  <c r="U93" i="33"/>
  <c r="Y93" i="33"/>
  <c r="X93" i="33"/>
  <c r="W93" i="33"/>
  <c r="V93" i="33"/>
  <c r="T93" i="33"/>
  <c r="U150" i="39" l="1"/>
  <c r="M75" i="28"/>
  <c r="M74" i="28"/>
  <c r="V150" i="39"/>
  <c r="N75" i="28"/>
  <c r="N74" i="28"/>
  <c r="P75" i="28"/>
  <c r="P74" i="28"/>
  <c r="W150" i="39"/>
  <c r="O75" i="28"/>
  <c r="W151" i="39" s="1"/>
  <c r="O74" i="28"/>
  <c r="T150" i="39"/>
  <c r="L75" i="28"/>
  <c r="S150" i="39"/>
  <c r="K75" i="28"/>
  <c r="S151" i="39" s="1"/>
  <c r="P150" i="39"/>
  <c r="J75" i="28"/>
  <c r="P151" i="39" s="1"/>
  <c r="Q69" i="57"/>
  <c r="Q104" i="57" s="1"/>
  <c r="S104" i="57"/>
  <c r="M150" i="39"/>
  <c r="I75" i="28"/>
  <c r="M151" i="39" s="1"/>
  <c r="D150" i="39"/>
  <c r="F74" i="28"/>
  <c r="F75" i="28"/>
  <c r="D151" i="39" s="1"/>
  <c r="J150" i="39"/>
  <c r="H75" i="28"/>
  <c r="J151" i="39" s="1"/>
  <c r="AQ29" i="57"/>
  <c r="AS29" i="57" s="1"/>
  <c r="R63" i="28"/>
  <c r="G150" i="39"/>
  <c r="G75" i="28"/>
  <c r="G151" i="39" s="1"/>
  <c r="T130" i="39"/>
  <c r="T134" i="39"/>
  <c r="T142" i="39"/>
  <c r="Z18" i="33"/>
  <c r="D93" i="33"/>
  <c r="T67" i="57"/>
  <c r="T102" i="57" s="1"/>
  <c r="K67" i="57"/>
  <c r="K102" i="57" s="1"/>
  <c r="Q67" i="57"/>
  <c r="Q102" i="57" s="1"/>
  <c r="E96" i="28"/>
  <c r="AQ31" i="58"/>
  <c r="AS31" i="58" s="1"/>
  <c r="E104" i="28"/>
  <c r="P28" i="57"/>
  <c r="E60" i="28"/>
  <c r="AL28" i="57"/>
  <c r="X28" i="55" s="1"/>
  <c r="E53" i="28"/>
  <c r="E58" i="28" s="1"/>
  <c r="M28" i="57"/>
  <c r="H31" i="57"/>
  <c r="E68" i="28"/>
  <c r="Q68" i="28" s="1"/>
  <c r="R68" i="28" s="1"/>
  <c r="AI28" i="58"/>
  <c r="AK28" i="58"/>
  <c r="N67" i="57"/>
  <c r="N102" i="57" s="1"/>
  <c r="N69" i="58"/>
  <c r="M68" i="58"/>
  <c r="K30" i="58"/>
  <c r="AE28" i="58"/>
  <c r="AF28" i="57"/>
  <c r="H29" i="57"/>
  <c r="G67" i="57"/>
  <c r="Y28" i="57"/>
  <c r="AN28" i="57"/>
  <c r="T69" i="57"/>
  <c r="T104" i="57" s="1"/>
  <c r="Q67" i="58"/>
  <c r="V28" i="57"/>
  <c r="W28" i="57"/>
  <c r="T67" i="58"/>
  <c r="J68" i="57"/>
  <c r="J28" i="57"/>
  <c r="N67" i="58"/>
  <c r="M69" i="57"/>
  <c r="M104" i="57" s="1"/>
  <c r="K31" i="57"/>
  <c r="AL28" i="58"/>
  <c r="P69" i="57"/>
  <c r="P104" i="57" s="1"/>
  <c r="N31" i="57"/>
  <c r="AB28" i="58"/>
  <c r="AN28" i="58"/>
  <c r="Z28" i="58"/>
  <c r="S68" i="57"/>
  <c r="Q30" i="57"/>
  <c r="P68" i="58"/>
  <c r="N30" i="58"/>
  <c r="N28" i="58" s="1"/>
  <c r="V68" i="57"/>
  <c r="T30" i="57"/>
  <c r="AE28" i="57"/>
  <c r="J66" i="58"/>
  <c r="K69" i="58"/>
  <c r="AB28" i="57"/>
  <c r="S28" i="57"/>
  <c r="M68" i="57"/>
  <c r="K30" i="57"/>
  <c r="AC28" i="57"/>
  <c r="G69" i="58"/>
  <c r="AH28" i="58"/>
  <c r="Z28" i="57"/>
  <c r="AK28" i="57"/>
  <c r="P68" i="57"/>
  <c r="P103" i="57" s="1"/>
  <c r="N30" i="57"/>
  <c r="S68" i="58"/>
  <c r="Q30" i="58"/>
  <c r="H31" i="58"/>
  <c r="V228" i="39"/>
  <c r="V68" i="58"/>
  <c r="T68" i="58" s="1"/>
  <c r="T30" i="58"/>
  <c r="T28" i="58" s="1"/>
  <c r="M67" i="58"/>
  <c r="G67" i="58" s="1"/>
  <c r="M28" i="58"/>
  <c r="K29" i="58"/>
  <c r="AC28" i="58"/>
  <c r="AH28" i="57"/>
  <c r="AF28" i="58"/>
  <c r="Q28" i="58"/>
  <c r="AI28" i="57"/>
  <c r="AS29" i="58"/>
  <c r="Y28" i="58"/>
  <c r="W29" i="58"/>
  <c r="V68" i="16"/>
  <c r="V102" i="16" s="1"/>
  <c r="AC28" i="16"/>
  <c r="AI30" i="16"/>
  <c r="AI28" i="16" s="1"/>
  <c r="W28" i="13" s="1"/>
  <c r="Z28" i="16"/>
  <c r="T28" i="13" s="1"/>
  <c r="T30" i="16"/>
  <c r="I74" i="39"/>
  <c r="H74" i="39"/>
  <c r="BJ22" i="56"/>
  <c r="Z93" i="33"/>
  <c r="AA93" i="33" s="1"/>
  <c r="AA18" i="33"/>
  <c r="BJ23" i="56"/>
  <c r="T56" i="39"/>
  <c r="T52" i="39"/>
  <c r="T22" i="13" s="1"/>
  <c r="T66" i="39"/>
  <c r="T64" i="39" s="1"/>
  <c r="T62" i="39"/>
  <c r="T60" i="39" s="1"/>
  <c r="D228" i="39"/>
  <c r="M228" i="39"/>
  <c r="V151" i="39"/>
  <c r="Q54" i="28"/>
  <c r="N65" i="28"/>
  <c r="N59" i="28" s="1"/>
  <c r="M65" i="28"/>
  <c r="M59" i="28" s="1"/>
  <c r="U151" i="39"/>
  <c r="Q68" i="16"/>
  <c r="Q102" i="16" s="1"/>
  <c r="I65" i="28"/>
  <c r="I59" i="28" s="1"/>
  <c r="I74" i="28" s="1"/>
  <c r="P65" i="28"/>
  <c r="P59" i="28" s="1"/>
  <c r="J228" i="39"/>
  <c r="H65" i="28"/>
  <c r="H59" i="28" s="1"/>
  <c r="H74" i="28" s="1"/>
  <c r="T151" i="39"/>
  <c r="K67" i="16"/>
  <c r="K101" i="16" s="1"/>
  <c r="E67" i="28"/>
  <c r="Q67" i="28" s="1"/>
  <c r="F65" i="28"/>
  <c r="K65" i="28"/>
  <c r="K59" i="28" s="1"/>
  <c r="K74" i="28" s="1"/>
  <c r="K68" i="16"/>
  <c r="K102" i="16" s="1"/>
  <c r="G65" i="28"/>
  <c r="G59" i="28" s="1"/>
  <c r="G74" i="28" s="1"/>
  <c r="AK28" i="16"/>
  <c r="O65" i="28"/>
  <c r="L65" i="28"/>
  <c r="L59" i="28" s="1"/>
  <c r="L74" i="28" s="1"/>
  <c r="J65" i="28"/>
  <c r="J59" i="28" s="1"/>
  <c r="J74" i="28" s="1"/>
  <c r="G101" i="28"/>
  <c r="G95" i="28" s="1"/>
  <c r="P228" i="39"/>
  <c r="T228" i="39"/>
  <c r="P101" i="28"/>
  <c r="P95" i="28" s="1"/>
  <c r="J101" i="28"/>
  <c r="J95" i="28" s="1"/>
  <c r="H101" i="28"/>
  <c r="H95" i="28" s="1"/>
  <c r="L101" i="28"/>
  <c r="L95" i="28" s="1"/>
  <c r="Q104" i="28"/>
  <c r="R104" i="28" s="1"/>
  <c r="N101" i="28"/>
  <c r="N95" i="28" s="1"/>
  <c r="W228" i="39"/>
  <c r="S228" i="39"/>
  <c r="K101" i="28"/>
  <c r="K95" i="28" s="1"/>
  <c r="U228" i="39"/>
  <c r="I101" i="28"/>
  <c r="I95" i="28" s="1"/>
  <c r="M101" i="28"/>
  <c r="M95" i="28" s="1"/>
  <c r="E103" i="28"/>
  <c r="Q103" i="28" s="1"/>
  <c r="F101" i="28"/>
  <c r="O101" i="28"/>
  <c r="O95" i="28" s="1"/>
  <c r="S28" i="16"/>
  <c r="Q67" i="16" s="1"/>
  <c r="Q101" i="16" s="1"/>
  <c r="Q30" i="16"/>
  <c r="V28" i="16"/>
  <c r="V66" i="57" l="1"/>
  <c r="V103" i="57"/>
  <c r="Q68" i="57"/>
  <c r="Q103" i="57" s="1"/>
  <c r="S103" i="57"/>
  <c r="E75" i="28"/>
  <c r="AQ30" i="57"/>
  <c r="AS30" i="57" s="1"/>
  <c r="R67" i="28"/>
  <c r="M66" i="57"/>
  <c r="M103" i="57"/>
  <c r="M101" i="57" s="1"/>
  <c r="J66" i="57"/>
  <c r="J103" i="57"/>
  <c r="J101" i="57" s="1"/>
  <c r="P66" i="57"/>
  <c r="E67" i="57"/>
  <c r="S66" i="57"/>
  <c r="Q53" i="28"/>
  <c r="R54" i="28"/>
  <c r="Q66" i="57"/>
  <c r="N28" i="55" s="1"/>
  <c r="O28" i="55" s="1"/>
  <c r="K28" i="57"/>
  <c r="AQ30" i="58"/>
  <c r="AQ28" i="58" s="1"/>
  <c r="J100" i="58"/>
  <c r="AO31" i="57"/>
  <c r="E29" i="57"/>
  <c r="AO29" i="57"/>
  <c r="V66" i="58"/>
  <c r="E101" i="28"/>
  <c r="E31" i="57"/>
  <c r="N28" i="57"/>
  <c r="J28" i="55" s="1"/>
  <c r="H30" i="57"/>
  <c r="E65" i="28"/>
  <c r="E59" i="28" s="1"/>
  <c r="E74" i="28" s="1"/>
  <c r="G28" i="55"/>
  <c r="E69" i="58"/>
  <c r="S101" i="57"/>
  <c r="G103" i="58"/>
  <c r="G102" i="57"/>
  <c r="AN28" i="56"/>
  <c r="AE28" i="56"/>
  <c r="V28" i="56"/>
  <c r="BF28" i="56"/>
  <c r="BC28" i="56"/>
  <c r="BL28" i="56"/>
  <c r="AZ28" i="56"/>
  <c r="BI28" i="56"/>
  <c r="U28" i="55"/>
  <c r="S28" i="55"/>
  <c r="T28" i="55"/>
  <c r="V28" i="55"/>
  <c r="W28" i="55"/>
  <c r="I151" i="39"/>
  <c r="H151" i="39"/>
  <c r="L151" i="39"/>
  <c r="K151" i="39"/>
  <c r="N66" i="58"/>
  <c r="G68" i="58"/>
  <c r="G66" i="58" s="1"/>
  <c r="O151" i="39"/>
  <c r="N151" i="39"/>
  <c r="S100" i="58"/>
  <c r="Q68" i="58"/>
  <c r="Q100" i="58" s="1"/>
  <c r="T28" i="57"/>
  <c r="P66" i="58"/>
  <c r="N69" i="57"/>
  <c r="N104" i="57" s="1"/>
  <c r="AR30" i="57"/>
  <c r="T68" i="16"/>
  <c r="T102" i="16" s="1"/>
  <c r="K28" i="58"/>
  <c r="K68" i="57"/>
  <c r="K103" i="57" s="1"/>
  <c r="E103" i="58"/>
  <c r="AR31" i="57"/>
  <c r="M66" i="58"/>
  <c r="K67" i="58"/>
  <c r="Q28" i="57"/>
  <c r="E151" i="39"/>
  <c r="F151" i="39"/>
  <c r="AO31" i="58"/>
  <c r="AR31" i="58" s="1"/>
  <c r="V101" i="57"/>
  <c r="T68" i="57"/>
  <c r="G68" i="57"/>
  <c r="H68" i="57"/>
  <c r="K69" i="57"/>
  <c r="G69" i="57"/>
  <c r="R151" i="39"/>
  <c r="Q151" i="39"/>
  <c r="N68" i="57"/>
  <c r="N103" i="57" s="1"/>
  <c r="H30" i="58"/>
  <c r="E31" i="58"/>
  <c r="E102" i="57"/>
  <c r="S66" i="58"/>
  <c r="V100" i="58"/>
  <c r="P100" i="58"/>
  <c r="T66" i="58"/>
  <c r="AO29" i="58"/>
  <c r="W28" i="58"/>
  <c r="E29" i="58"/>
  <c r="K66" i="16"/>
  <c r="S66" i="16"/>
  <c r="Q69" i="16"/>
  <c r="V66" i="16"/>
  <c r="T67" i="16"/>
  <c r="T101" i="16" s="1"/>
  <c r="T28" i="16"/>
  <c r="P28" i="13" s="1"/>
  <c r="U28" i="13"/>
  <c r="Q28" i="16"/>
  <c r="M28" i="13" s="1"/>
  <c r="O228" i="39"/>
  <c r="N228" i="39"/>
  <c r="F228" i="39"/>
  <c r="E228" i="39"/>
  <c r="Q228" i="39"/>
  <c r="R228" i="39"/>
  <c r="L228" i="39"/>
  <c r="K228" i="39"/>
  <c r="Q74" i="39"/>
  <c r="R74" i="39"/>
  <c r="O74" i="39"/>
  <c r="N74" i="39"/>
  <c r="BI18" i="56"/>
  <c r="T68" i="39"/>
  <c r="T23" i="13" s="1"/>
  <c r="O59" i="28"/>
  <c r="Q60" i="28"/>
  <c r="R60" i="28" s="1"/>
  <c r="F59" i="28"/>
  <c r="F95" i="28"/>
  <c r="Q101" i="28"/>
  <c r="Q96" i="28"/>
  <c r="E69" i="16" l="1"/>
  <c r="Q103" i="16"/>
  <c r="T103" i="57"/>
  <c r="T101" i="57" s="1"/>
  <c r="D67" i="57"/>
  <c r="K104" i="57"/>
  <c r="K101" i="57" s="1"/>
  <c r="AQ28" i="57"/>
  <c r="H66" i="57"/>
  <c r="E28" i="55" s="1"/>
  <c r="F28" i="55" s="1"/>
  <c r="H103" i="57"/>
  <c r="H101" i="57" s="1"/>
  <c r="K66" i="57"/>
  <c r="H28" i="55" s="1"/>
  <c r="I28" i="55" s="1"/>
  <c r="P101" i="57"/>
  <c r="Q58" i="28"/>
  <c r="R53" i="28"/>
  <c r="T66" i="57"/>
  <c r="Q28" i="55" s="1"/>
  <c r="R28" i="55" s="1"/>
  <c r="Q101" i="57"/>
  <c r="N66" i="57"/>
  <c r="K28" i="55" s="1"/>
  <c r="L28" i="55" s="1"/>
  <c r="N101" i="57"/>
  <c r="T100" i="58"/>
  <c r="G66" i="57"/>
  <c r="D102" i="57"/>
  <c r="D69" i="58"/>
  <c r="D103" i="58" s="1"/>
  <c r="AS30" i="58"/>
  <c r="Q66" i="58"/>
  <c r="AH28" i="56" s="1"/>
  <c r="G101" i="58"/>
  <c r="M100" i="58"/>
  <c r="N100" i="58"/>
  <c r="G103" i="57"/>
  <c r="E30" i="57"/>
  <c r="AO30" i="57"/>
  <c r="AO28" i="57" s="1"/>
  <c r="Q65" i="28"/>
  <c r="H28" i="57"/>
  <c r="M28" i="55"/>
  <c r="P28" i="55"/>
  <c r="G69" i="16"/>
  <c r="G104" i="57"/>
  <c r="E68" i="58"/>
  <c r="E104" i="57"/>
  <c r="V100" i="16"/>
  <c r="AI28" i="56"/>
  <c r="Y28" i="56"/>
  <c r="Z28" i="56" s="1"/>
  <c r="G102" i="58"/>
  <c r="M28" i="56"/>
  <c r="AW28" i="56"/>
  <c r="D28" i="55"/>
  <c r="AQ28" i="56"/>
  <c r="AR28" i="56" s="1"/>
  <c r="H28" i="13"/>
  <c r="I28" i="13" s="1"/>
  <c r="K66" i="58"/>
  <c r="E67" i="58"/>
  <c r="E66" i="58" s="1"/>
  <c r="AS28" i="57"/>
  <c r="AO30" i="58"/>
  <c r="AR30" i="58" s="1"/>
  <c r="H28" i="58"/>
  <c r="E30" i="58"/>
  <c r="E68" i="57"/>
  <c r="E69" i="57"/>
  <c r="AS28" i="58"/>
  <c r="K100" i="16"/>
  <c r="Q100" i="16"/>
  <c r="T100" i="16"/>
  <c r="T66" i="16"/>
  <c r="S100" i="16"/>
  <c r="Q66" i="16"/>
  <c r="BA28" i="56"/>
  <c r="BD28" i="56"/>
  <c r="BJ18" i="56"/>
  <c r="Q95" i="28"/>
  <c r="R95" i="28" s="1"/>
  <c r="E95" i="28"/>
  <c r="G101" i="57" l="1"/>
  <c r="R58" i="28"/>
  <c r="Q75" i="28"/>
  <c r="R75" i="28" s="1"/>
  <c r="Q59" i="28"/>
  <c r="Q74" i="28" s="1"/>
  <c r="R74" i="28" s="1"/>
  <c r="R65" i="28"/>
  <c r="E103" i="57"/>
  <c r="E101" i="57"/>
  <c r="R59" i="28"/>
  <c r="D68" i="57"/>
  <c r="E66" i="57"/>
  <c r="E28" i="57"/>
  <c r="E101" i="58"/>
  <c r="K100" i="58"/>
  <c r="G100" i="58"/>
  <c r="E102" i="58"/>
  <c r="H100" i="58"/>
  <c r="AO28" i="58"/>
  <c r="D69" i="57"/>
  <c r="D104" i="57" s="1"/>
  <c r="P28" i="56"/>
  <c r="Q28" i="56" s="1"/>
  <c r="N28" i="56"/>
  <c r="D28" i="56"/>
  <c r="Q28" i="13"/>
  <c r="R28" i="13" s="1"/>
  <c r="N28" i="13"/>
  <c r="O28" i="13" s="1"/>
  <c r="AR29" i="57"/>
  <c r="E28" i="58"/>
  <c r="AR29" i="58"/>
  <c r="AL28" i="56"/>
  <c r="E103" i="16"/>
  <c r="AO28" i="56"/>
  <c r="AU28" i="56"/>
  <c r="E93" i="33"/>
  <c r="D103" i="57" l="1"/>
  <c r="D101" i="57" s="1"/>
  <c r="D66" i="57"/>
  <c r="D68" i="58"/>
  <c r="D102" i="58" s="1"/>
  <c r="E100" i="58"/>
  <c r="D67" i="58"/>
  <c r="T28" i="56"/>
  <c r="G103" i="16"/>
  <c r="D103" i="16"/>
  <c r="D69" i="16"/>
  <c r="E28" i="56"/>
  <c r="K28" i="56"/>
  <c r="AR28" i="57"/>
  <c r="AF28" i="56"/>
  <c r="AR28" i="58"/>
  <c r="BJ28" i="56"/>
  <c r="W70" i="49"/>
  <c r="AG70" i="49" s="1"/>
  <c r="W50" i="49"/>
  <c r="AG50" i="49" s="1"/>
  <c r="P50" i="49"/>
  <c r="W43" i="49"/>
  <c r="AG43" i="49" s="1"/>
  <c r="W33" i="49"/>
  <c r="AG33" i="49" s="1"/>
  <c r="AG22" i="49"/>
  <c r="AG7" i="49"/>
  <c r="D66" i="58" l="1"/>
  <c r="D101" i="58"/>
  <c r="D100" i="58" s="1"/>
  <c r="L83" i="16"/>
  <c r="M83" i="16" s="1"/>
  <c r="N83" i="16" s="1"/>
  <c r="O83" i="16" s="1"/>
  <c r="P83" i="16" s="1"/>
  <c r="Q83" i="16" s="1"/>
  <c r="R83" i="16" s="1"/>
  <c r="S83" i="16" s="1"/>
  <c r="T83" i="16" s="1"/>
  <c r="U83" i="16" s="1"/>
  <c r="V83" i="16" s="1"/>
  <c r="L48" i="16"/>
  <c r="M48" i="16" s="1"/>
  <c r="N48" i="16" s="1"/>
  <c r="O48" i="16" s="1"/>
  <c r="P48" i="16" s="1"/>
  <c r="Q48" i="16" s="1"/>
  <c r="R48" i="16" s="1"/>
  <c r="S48" i="16" s="1"/>
  <c r="T48" i="16" s="1"/>
  <c r="U48" i="16" s="1"/>
  <c r="V48" i="16" s="1"/>
  <c r="L10" i="16"/>
  <c r="M10" i="16" s="1"/>
  <c r="N10" i="16" s="1"/>
  <c r="O10" i="16" s="1"/>
  <c r="P10" i="16" s="1"/>
  <c r="Q10" i="16" s="1"/>
  <c r="R10" i="16" s="1"/>
  <c r="S10" i="16" s="1"/>
  <c r="T10" i="16" s="1"/>
  <c r="U10" i="16" s="1"/>
  <c r="V10" i="16" s="1"/>
  <c r="W10" i="16" s="1"/>
  <c r="X10" i="16" s="1"/>
  <c r="Y10" i="16" s="1"/>
  <c r="Z10" i="16" s="1"/>
  <c r="AA10" i="16" s="1"/>
  <c r="AB10" i="16" s="1"/>
  <c r="AC10" i="16" s="1"/>
  <c r="AD10" i="16" s="1"/>
  <c r="AE10" i="16" s="1"/>
  <c r="AF10" i="16" s="1"/>
  <c r="AG10" i="16" s="1"/>
  <c r="AH10" i="16" s="1"/>
  <c r="AI10" i="16" s="1"/>
  <c r="AJ10" i="16" s="1"/>
  <c r="AK10" i="16" l="1"/>
  <c r="AL10" i="16" s="1"/>
  <c r="C2" i="39" l="1"/>
  <c r="C1" i="39"/>
  <c r="S160" i="39" l="1"/>
  <c r="S83" i="39"/>
  <c r="S6" i="39"/>
  <c r="G60" i="39"/>
  <c r="G68" i="39" s="1"/>
  <c r="G22" i="13"/>
  <c r="P22" i="13"/>
  <c r="P60" i="39"/>
  <c r="P68" i="39" s="1"/>
  <c r="M22" i="13"/>
  <c r="M60" i="39"/>
  <c r="M68" i="39" s="1"/>
  <c r="C22" i="13" l="1"/>
  <c r="AU23" i="56"/>
  <c r="AO22" i="56"/>
  <c r="AN18" i="56"/>
  <c r="W22" i="56"/>
  <c r="V18" i="56"/>
  <c r="T23" i="56"/>
  <c r="N23" i="56"/>
  <c r="N22" i="56"/>
  <c r="M18" i="56"/>
  <c r="K22" i="56"/>
  <c r="C22" i="56"/>
  <c r="E22" i="56"/>
  <c r="AF22" i="56"/>
  <c r="AC23" i="56"/>
  <c r="W23" i="56"/>
  <c r="G23" i="13"/>
  <c r="M23" i="13"/>
  <c r="P23" i="13"/>
  <c r="AO23" i="56" l="1"/>
  <c r="AF23" i="56"/>
  <c r="AL23" i="56"/>
  <c r="AE18" i="56"/>
  <c r="W18" i="56"/>
  <c r="C21" i="55"/>
  <c r="AC22" i="56"/>
  <c r="AB18" i="56"/>
  <c r="AO18" i="56"/>
  <c r="AU22" i="56"/>
  <c r="AT18" i="56"/>
  <c r="T22" i="56"/>
  <c r="S18" i="56"/>
  <c r="AL22" i="56"/>
  <c r="AK18" i="56"/>
  <c r="C21" i="56"/>
  <c r="E21" i="56"/>
  <c r="C23" i="56"/>
  <c r="E23" i="56"/>
  <c r="K23" i="56"/>
  <c r="N18" i="56"/>
  <c r="I18" i="13"/>
  <c r="C23" i="13"/>
  <c r="O18" i="13"/>
  <c r="M18" i="13"/>
  <c r="P18" i="13"/>
  <c r="G18" i="13"/>
  <c r="R18" i="13"/>
  <c r="AL18" i="56" l="1"/>
  <c r="K21" i="56"/>
  <c r="J18" i="56"/>
  <c r="AC18" i="56"/>
  <c r="AF18" i="56"/>
  <c r="T18" i="56"/>
  <c r="C18" i="56"/>
  <c r="E18" i="56"/>
  <c r="AU18" i="56"/>
  <c r="K18" i="56" l="1"/>
  <c r="C2" i="16"/>
  <c r="U79" i="16" l="1"/>
  <c r="U44" i="16"/>
  <c r="U6" i="16"/>
  <c r="AM6" i="16"/>
  <c r="C2" i="28"/>
  <c r="C2" i="32"/>
  <c r="C2" i="31"/>
  <c r="C1" i="16"/>
  <c r="G46" i="28"/>
  <c r="H46" i="28" s="1"/>
  <c r="I46" i="28" s="1"/>
  <c r="J46" i="28" s="1"/>
  <c r="K46" i="28" s="1"/>
  <c r="L46" i="28" s="1"/>
  <c r="M46" i="28" s="1"/>
  <c r="N46" i="28" s="1"/>
  <c r="O46" i="28" s="1"/>
  <c r="P46" i="28" s="1"/>
  <c r="H82" i="28"/>
  <c r="I82" i="28" s="1"/>
  <c r="J82" i="28" s="1"/>
  <c r="K82" i="28" s="1"/>
  <c r="L82" i="28" s="1"/>
  <c r="M82" i="28" s="1"/>
  <c r="N82" i="28" s="1"/>
  <c r="O82" i="28" s="1"/>
  <c r="P82" i="28" s="1"/>
  <c r="Q82" i="28" s="1"/>
  <c r="H10" i="28"/>
  <c r="I10" i="28" s="1"/>
  <c r="J10" i="28" s="1"/>
  <c r="K10" i="28" s="1"/>
  <c r="L10" i="28" s="1"/>
  <c r="M10" i="28" s="1"/>
  <c r="N10" i="28" s="1"/>
  <c r="O10" i="28" s="1"/>
  <c r="P10" i="28" s="1"/>
  <c r="D8" i="31" l="1"/>
  <c r="E8" i="31" s="1"/>
  <c r="F8" i="31"/>
  <c r="F8" i="32"/>
  <c r="D8" i="32"/>
  <c r="E8" i="32" s="1"/>
  <c r="U18" i="13"/>
  <c r="V18" i="13"/>
  <c r="G10" i="37" l="1"/>
  <c r="C2" i="37"/>
  <c r="C1" i="37"/>
  <c r="T18" i="13"/>
  <c r="W18" i="13"/>
  <c r="E10" i="33"/>
  <c r="E104" i="33" s="1"/>
  <c r="Q46" i="28"/>
  <c r="Q10" i="28"/>
  <c r="J78" i="28"/>
  <c r="C18" i="13" l="1"/>
  <c r="J6" i="28"/>
  <c r="J42" i="28" s="1"/>
  <c r="AM10" i="16" l="1"/>
  <c r="AN10" i="16" s="1"/>
  <c r="AO10" i="16" s="1"/>
  <c r="AP10" i="16" s="1"/>
  <c r="AQ10" i="16" s="1"/>
  <c r="C1" i="32" l="1"/>
  <c r="C1" i="31"/>
  <c r="C1" i="28" l="1"/>
  <c r="U18" i="55" l="1"/>
  <c r="T18" i="55"/>
  <c r="W18" i="55"/>
  <c r="S18" i="55"/>
  <c r="V18" i="55"/>
  <c r="AA12" i="16"/>
  <c r="AB20" i="16" l="1"/>
  <c r="Z20" i="16" s="1"/>
  <c r="AB16" i="16"/>
  <c r="Z16" i="16" s="1"/>
  <c r="AB15" i="16"/>
  <c r="Z15" i="16" s="1"/>
  <c r="AB19" i="16"/>
  <c r="Z19" i="16" s="1"/>
  <c r="AB21" i="16"/>
  <c r="Z21" i="16" s="1"/>
  <c r="AB33" i="16"/>
  <c r="Z33" i="16" s="1"/>
  <c r="T30" i="13" s="1"/>
  <c r="AB35" i="16"/>
  <c r="Z35" i="16" s="1"/>
  <c r="T32" i="13" s="1"/>
  <c r="AB22" i="16"/>
  <c r="Z22" i="16" s="1"/>
  <c r="AB23" i="16"/>
  <c r="Z23" i="16" s="1"/>
  <c r="AB24" i="16"/>
  <c r="Z24" i="16" s="1"/>
  <c r="AB26" i="16"/>
  <c r="Z26" i="16" s="1"/>
  <c r="AB27" i="16"/>
  <c r="Z27" i="16" s="1"/>
  <c r="AB14" i="16"/>
  <c r="AB25" i="16"/>
  <c r="Z25" i="16" s="1"/>
  <c r="AB34" i="16"/>
  <c r="Z34" i="16" s="1"/>
  <c r="T31" i="13" s="1"/>
  <c r="AB18" i="16"/>
  <c r="AB36" i="16"/>
  <c r="Z36" i="16" s="1"/>
  <c r="T33" i="13" s="1"/>
  <c r="AB32" i="16"/>
  <c r="Z32" i="16" s="1"/>
  <c r="T29" i="13" s="1"/>
  <c r="AP11" i="16"/>
  <c r="AR11" i="16" s="1"/>
  <c r="I18" i="55"/>
  <c r="G18" i="55"/>
  <c r="F18" i="55"/>
  <c r="C23" i="55"/>
  <c r="D18" i="55"/>
  <c r="R18" i="55"/>
  <c r="P18" i="55"/>
  <c r="L18" i="55"/>
  <c r="J18" i="55"/>
  <c r="O18" i="55"/>
  <c r="M18" i="55"/>
  <c r="Z18" i="16" l="1"/>
  <c r="Z17" i="16" s="1"/>
  <c r="AB17" i="16"/>
  <c r="C18" i="55"/>
  <c r="P12" i="28"/>
  <c r="P35" i="28" s="1"/>
  <c r="AN31" i="16" l="1"/>
  <c r="P32" i="28"/>
  <c r="E35" i="28"/>
  <c r="Q35" i="28" s="1"/>
  <c r="E11" i="28"/>
  <c r="P27" i="28"/>
  <c r="P31" i="28" s="1"/>
  <c r="P20" i="28"/>
  <c r="E20" i="28" s="1"/>
  <c r="P19" i="28"/>
  <c r="P18" i="28"/>
  <c r="P21" i="28"/>
  <c r="Q12" i="28"/>
  <c r="Q11" i="28" l="1"/>
  <c r="R11" i="28" s="1"/>
  <c r="E32" i="28"/>
  <c r="Q32" i="28" s="1"/>
  <c r="AL31" i="16"/>
  <c r="AO31" i="16" s="1"/>
  <c r="AQ31" i="16" s="1"/>
  <c r="AS31" i="16" s="1"/>
  <c r="R12" i="28"/>
  <c r="AN30" i="16"/>
  <c r="P29" i="28"/>
  <c r="E31" i="28"/>
  <c r="E31" i="16"/>
  <c r="AN29" i="16"/>
  <c r="P24" i="28"/>
  <c r="P17" i="28"/>
  <c r="P22" i="28" s="1"/>
  <c r="Q31" i="28" l="1"/>
  <c r="E29" i="28"/>
  <c r="Q29" i="28" s="1"/>
  <c r="P23" i="28"/>
  <c r="AR31" i="16"/>
  <c r="AL30" i="16"/>
  <c r="AO30" i="16" s="1"/>
  <c r="AN28" i="16"/>
  <c r="AL29" i="16"/>
  <c r="N17" i="28"/>
  <c r="N22" i="28" s="1"/>
  <c r="H17" i="28"/>
  <c r="H22" i="28" s="1"/>
  <c r="E19" i="28"/>
  <c r="Q19" i="28" s="1"/>
  <c r="R19" i="28" s="1"/>
  <c r="E18" i="28"/>
  <c r="Q18" i="28" s="1"/>
  <c r="R18" i="28" s="1"/>
  <c r="K17" i="28"/>
  <c r="E21" i="28"/>
  <c r="Q21" i="28" s="1"/>
  <c r="R21" i="28" s="1"/>
  <c r="Q20" i="28"/>
  <c r="R20" i="28" s="1"/>
  <c r="E30" i="16" l="1"/>
  <c r="AL28" i="16"/>
  <c r="X28" i="13" s="1"/>
  <c r="J73" i="39"/>
  <c r="Q17" i="28"/>
  <c r="E17" i="28"/>
  <c r="E22" i="28" s="1"/>
  <c r="V73" i="39"/>
  <c r="K22" i="28"/>
  <c r="Q22" i="28" l="1"/>
  <c r="R22" i="28" s="1"/>
  <c r="R17" i="28"/>
  <c r="AR30" i="16"/>
  <c r="AQ30" i="16"/>
  <c r="AS30" i="16" s="1"/>
  <c r="S73" i="39"/>
  <c r="G89" i="28"/>
  <c r="G94" i="28" s="1"/>
  <c r="E90" i="28"/>
  <c r="Q90" i="28" l="1"/>
  <c r="Q89" i="28" s="1"/>
  <c r="Q94" i="28" s="1"/>
  <c r="E89" i="28"/>
  <c r="G227" i="39"/>
  <c r="BM28" i="56"/>
  <c r="BN28" i="56" s="1"/>
  <c r="G228" i="39"/>
  <c r="E94" i="28"/>
  <c r="H228" i="39" l="1"/>
  <c r="I228" i="39"/>
  <c r="K24" i="28"/>
  <c r="AH29" i="16"/>
  <c r="Y29" i="16"/>
  <c r="N24" i="28"/>
  <c r="P29" i="16"/>
  <c r="P67" i="16" s="1"/>
  <c r="P101" i="16" s="1"/>
  <c r="E27" i="28"/>
  <c r="Q27" i="28" s="1"/>
  <c r="H24" i="28"/>
  <c r="E24" i="28" s="1"/>
  <c r="E23" i="28" s="1"/>
  <c r="N68" i="16" l="1"/>
  <c r="P28" i="16"/>
  <c r="AF29" i="16"/>
  <c r="Y28" i="16"/>
  <c r="N29" i="16"/>
  <c r="V74" i="39"/>
  <c r="AH28" i="16"/>
  <c r="S74" i="39"/>
  <c r="W29" i="16"/>
  <c r="K23" i="28"/>
  <c r="H23" i="28"/>
  <c r="J74" i="39"/>
  <c r="N23" i="28"/>
  <c r="E68" i="16" l="1"/>
  <c r="N102" i="16"/>
  <c r="AO29" i="16"/>
  <c r="AO28" i="16" s="1"/>
  <c r="E29" i="16"/>
  <c r="G68" i="16"/>
  <c r="E102" i="16"/>
  <c r="N28" i="16"/>
  <c r="AF28" i="16"/>
  <c r="W28" i="16"/>
  <c r="E74" i="39"/>
  <c r="F74" i="39"/>
  <c r="L74" i="39"/>
  <c r="K74" i="39"/>
  <c r="Q24" i="28"/>
  <c r="AQ29" i="16" l="1"/>
  <c r="G102" i="16"/>
  <c r="D102" i="16"/>
  <c r="D68" i="16"/>
  <c r="Q23" i="28"/>
  <c r="P66" i="16"/>
  <c r="N67" i="16"/>
  <c r="E28" i="16"/>
  <c r="S28" i="13"/>
  <c r="V28" i="13"/>
  <c r="J28" i="13"/>
  <c r="E67" i="16" l="1"/>
  <c r="N101" i="16"/>
  <c r="R23" i="28"/>
  <c r="AS29" i="16"/>
  <c r="AQ28" i="16"/>
  <c r="AS28" i="16" s="1"/>
  <c r="E66" i="16"/>
  <c r="G67" i="16"/>
  <c r="G66" i="16" s="1"/>
  <c r="AR29" i="16"/>
  <c r="AP28" i="16"/>
  <c r="AR28" i="16" s="1"/>
  <c r="P100" i="16"/>
  <c r="N66" i="16"/>
  <c r="BG28" i="56"/>
  <c r="C28" i="13"/>
  <c r="AX28" i="56"/>
  <c r="E64" i="32"/>
  <c r="E73" i="32" s="1"/>
  <c r="W93" i="39" l="1"/>
  <c r="K28" i="13"/>
  <c r="L28" i="13" s="1"/>
  <c r="N100" i="16"/>
  <c r="W28" i="56" s="1"/>
  <c r="E101" i="16"/>
  <c r="E100" i="16" s="1"/>
  <c r="C28" i="56"/>
  <c r="AC28" i="56"/>
  <c r="C28" i="55"/>
  <c r="E83" i="32"/>
  <c r="E84" i="32" s="1"/>
  <c r="W130" i="39" l="1"/>
  <c r="W138" i="39"/>
  <c r="W142" i="39"/>
  <c r="W134" i="39"/>
  <c r="D101" i="16"/>
  <c r="D100" i="16" s="1"/>
  <c r="G101" i="16"/>
  <c r="D67" i="16"/>
  <c r="D66" i="16" s="1"/>
  <c r="E86" i="32"/>
  <c r="G100" i="16"/>
  <c r="E91" i="32" l="1"/>
  <c r="E92" i="32" s="1"/>
  <c r="E87" i="32"/>
  <c r="F37" i="55"/>
  <c r="K71" i="16" l="1"/>
  <c r="K105" i="16" s="1"/>
  <c r="K72" i="16"/>
  <c r="K106" i="16" s="1"/>
  <c r="K73" i="16"/>
  <c r="K70" i="16"/>
  <c r="K74" i="16"/>
  <c r="H33" i="13" l="1"/>
  <c r="I33" i="13" s="1"/>
  <c r="K108" i="16"/>
  <c r="H29" i="13"/>
  <c r="I29" i="13" s="1"/>
  <c r="K104" i="16"/>
  <c r="H32" i="13"/>
  <c r="I32" i="13" s="1"/>
  <c r="K107" i="16"/>
  <c r="H31" i="13"/>
  <c r="I31" i="13" s="1"/>
  <c r="H30" i="13"/>
  <c r="I30" i="13" s="1"/>
  <c r="N74" i="16" l="1"/>
  <c r="N72" i="16"/>
  <c r="N71" i="16"/>
  <c r="N70" i="16"/>
  <c r="N73" i="16"/>
  <c r="N107" i="16" s="1"/>
  <c r="K30" i="13" l="1"/>
  <c r="L30" i="13" s="1"/>
  <c r="N105" i="16"/>
  <c r="K31" i="13"/>
  <c r="L31" i="13" s="1"/>
  <c r="N106" i="16"/>
  <c r="K29" i="13"/>
  <c r="L29" i="13" s="1"/>
  <c r="N104" i="16"/>
  <c r="K33" i="13"/>
  <c r="L33" i="13" s="1"/>
  <c r="N108" i="16"/>
  <c r="K32" i="13"/>
  <c r="L32" i="13" s="1"/>
  <c r="Q73" i="16" l="1"/>
  <c r="Q74" i="16"/>
  <c r="Q71" i="16"/>
  <c r="Q72" i="16"/>
  <c r="Q70" i="16"/>
  <c r="N29" i="13" l="1"/>
  <c r="O29" i="13" s="1"/>
  <c r="Q104" i="16"/>
  <c r="N31" i="13"/>
  <c r="O31" i="13" s="1"/>
  <c r="Q106" i="16"/>
  <c r="N30" i="13"/>
  <c r="O30" i="13" s="1"/>
  <c r="Q105" i="16"/>
  <c r="N33" i="13"/>
  <c r="O33" i="13" s="1"/>
  <c r="Q108" i="16"/>
  <c r="N32" i="13"/>
  <c r="O32" i="13" s="1"/>
  <c r="Q107" i="16"/>
  <c r="T71" i="16" l="1"/>
  <c r="T105" i="16" s="1"/>
  <c r="T72" i="16"/>
  <c r="T70" i="16"/>
  <c r="T73" i="16"/>
  <c r="T107" i="16" s="1"/>
  <c r="T74" i="16"/>
  <c r="Q33" i="13" l="1"/>
  <c r="R33" i="13" s="1"/>
  <c r="T108" i="16"/>
  <c r="Q29" i="13"/>
  <c r="R29" i="13" s="1"/>
  <c r="T104" i="16"/>
  <c r="Q31" i="13"/>
  <c r="R31" i="13" s="1"/>
  <c r="T106" i="16"/>
  <c r="Q30" i="13"/>
  <c r="R30" i="13" s="1"/>
  <c r="Q32" i="13"/>
  <c r="R32" i="13" s="1"/>
  <c r="AR14" i="16" l="1"/>
  <c r="AN13" i="16" l="1"/>
  <c r="AN12" i="16" s="1"/>
  <c r="AL14" i="16"/>
  <c r="AL13" i="16" s="1"/>
  <c r="AH13" i="16"/>
  <c r="AH12" i="16" s="1"/>
  <c r="AF14" i="16"/>
  <c r="AF13" i="16" s="1"/>
  <c r="G13" i="16"/>
  <c r="AT13" i="16" s="1"/>
  <c r="G12" i="16" l="1"/>
  <c r="J52" i="16"/>
  <c r="J86" i="16" s="1"/>
  <c r="M52" i="16"/>
  <c r="M86" i="16" s="1"/>
  <c r="M13" i="16"/>
  <c r="M12" i="16" s="1"/>
  <c r="K14" i="16"/>
  <c r="W14" i="16"/>
  <c r="W13" i="16" s="1"/>
  <c r="Y13" i="16"/>
  <c r="V27" i="13"/>
  <c r="V26" i="13" s="1"/>
  <c r="V34" i="13" s="1"/>
  <c r="AF12" i="16"/>
  <c r="AL12" i="16"/>
  <c r="X27" i="13"/>
  <c r="X26" i="13" s="1"/>
  <c r="X34" i="13" s="1"/>
  <c r="V52" i="16"/>
  <c r="T14" i="16"/>
  <c r="V13" i="16"/>
  <c r="V12" i="16" s="1"/>
  <c r="P13" i="16"/>
  <c r="P12" i="16" s="1"/>
  <c r="N14" i="16"/>
  <c r="P52" i="16"/>
  <c r="S13" i="16"/>
  <c r="S12" i="16" s="1"/>
  <c r="S52" i="16"/>
  <c r="Q14" i="16"/>
  <c r="AE13" i="16"/>
  <c r="AE12" i="16" s="1"/>
  <c r="AC14" i="16"/>
  <c r="AC13" i="16" s="1"/>
  <c r="AI14" i="16"/>
  <c r="AI13" i="16" s="1"/>
  <c r="AK13" i="16"/>
  <c r="AK12" i="16" s="1"/>
  <c r="AB13" i="16"/>
  <c r="AB12" i="16" s="1"/>
  <c r="Z14" i="16"/>
  <c r="Z13" i="16" s="1"/>
  <c r="V86" i="16" l="1"/>
  <c r="V85" i="16" s="1"/>
  <c r="V84" i="16" s="1"/>
  <c r="S86" i="16"/>
  <c r="S85" i="16" s="1"/>
  <c r="S84" i="16" s="1"/>
  <c r="P86" i="16"/>
  <c r="P85" i="16" s="1"/>
  <c r="P84" i="16" s="1"/>
  <c r="AN11" i="16"/>
  <c r="AL11" i="16"/>
  <c r="AH11" i="16"/>
  <c r="AF11" i="16"/>
  <c r="AT12" i="16"/>
  <c r="G11" i="16"/>
  <c r="AT11" i="16" s="1"/>
  <c r="E14" i="16"/>
  <c r="AO14" i="16" s="1"/>
  <c r="AQ14" i="16" s="1"/>
  <c r="H52" i="16"/>
  <c r="H86" i="16" s="1"/>
  <c r="X35" i="13"/>
  <c r="X37" i="13"/>
  <c r="T27" i="13"/>
  <c r="T26" i="13" s="1"/>
  <c r="T34" i="13" s="1"/>
  <c r="Z12" i="16"/>
  <c r="S27" i="13"/>
  <c r="Q13" i="16"/>
  <c r="AI12" i="16"/>
  <c r="W27" i="13"/>
  <c r="W26" i="13" s="1"/>
  <c r="W34" i="13" s="1"/>
  <c r="N13" i="16"/>
  <c r="U27" i="13"/>
  <c r="U26" i="13" s="1"/>
  <c r="U34" i="13" s="1"/>
  <c r="AC12" i="16"/>
  <c r="M85" i="16"/>
  <c r="M84" i="16" s="1"/>
  <c r="Q52" i="16"/>
  <c r="S51" i="16"/>
  <c r="S50" i="16" s="1"/>
  <c r="T13" i="16"/>
  <c r="K13" i="16"/>
  <c r="P51" i="16"/>
  <c r="P50" i="16" s="1"/>
  <c r="N52" i="16"/>
  <c r="V37" i="13"/>
  <c r="V35" i="13"/>
  <c r="T52" i="16"/>
  <c r="V51" i="16"/>
  <c r="V50" i="16" s="1"/>
  <c r="K52" i="16"/>
  <c r="K86" i="16" s="1"/>
  <c r="M51" i="16"/>
  <c r="M50" i="16" s="1"/>
  <c r="Q51" i="16" l="1"/>
  <c r="Q86" i="16"/>
  <c r="N51" i="16"/>
  <c r="N86" i="16"/>
  <c r="T51" i="16"/>
  <c r="T50" i="16" s="1"/>
  <c r="T86" i="16"/>
  <c r="T85" i="16" s="1"/>
  <c r="T84" i="16" s="1"/>
  <c r="AE11" i="16"/>
  <c r="AC11" i="16"/>
  <c r="AB11" i="16"/>
  <c r="Z11" i="16"/>
  <c r="AK11" i="16"/>
  <c r="AI11" i="16"/>
  <c r="E52" i="16"/>
  <c r="G52" i="16" s="1"/>
  <c r="V39" i="13"/>
  <c r="V40" i="13" s="1"/>
  <c r="X39" i="13"/>
  <c r="X40" i="13" s="1"/>
  <c r="E33" i="50" s="1"/>
  <c r="N27" i="13"/>
  <c r="Q50" i="16"/>
  <c r="N50" i="16"/>
  <c r="K27" i="13"/>
  <c r="U35" i="13"/>
  <c r="U37" i="13"/>
  <c r="T37" i="13"/>
  <c r="T35" i="13"/>
  <c r="K51" i="16"/>
  <c r="W37" i="13"/>
  <c r="W35" i="13"/>
  <c r="J27" i="13"/>
  <c r="N12" i="16"/>
  <c r="K12" i="16"/>
  <c r="G27" i="13"/>
  <c r="P27" i="13"/>
  <c r="T12" i="16"/>
  <c r="Q12" i="16"/>
  <c r="M27" i="13"/>
  <c r="K26" i="13" l="1"/>
  <c r="K34" i="13" s="1"/>
  <c r="L27" i="13"/>
  <c r="N26" i="13"/>
  <c r="N34" i="13" s="1"/>
  <c r="O27" i="13"/>
  <c r="E86" i="16"/>
  <c r="G86" i="16" s="1"/>
  <c r="Q27" i="13"/>
  <c r="N85" i="16"/>
  <c r="N84" i="16" s="1"/>
  <c r="S11" i="16"/>
  <c r="Q11" i="16"/>
  <c r="V11" i="16"/>
  <c r="T11" i="16"/>
  <c r="M11" i="16"/>
  <c r="K11" i="16"/>
  <c r="P11" i="16"/>
  <c r="N11" i="16"/>
  <c r="Q85" i="16"/>
  <c r="Q84" i="16" s="1"/>
  <c r="T39" i="13"/>
  <c r="T40" i="13" s="1"/>
  <c r="U39" i="13"/>
  <c r="U40" i="13" s="1"/>
  <c r="W39" i="13"/>
  <c r="W40" i="13" s="1"/>
  <c r="G26" i="13"/>
  <c r="G34" i="13" s="1"/>
  <c r="K85" i="16"/>
  <c r="K84" i="16" s="1"/>
  <c r="K35" i="13"/>
  <c r="K37" i="13"/>
  <c r="K50" i="16"/>
  <c r="H27" i="13"/>
  <c r="J26" i="13"/>
  <c r="J34" i="13" s="1"/>
  <c r="L26" i="13"/>
  <c r="L34" i="13" s="1"/>
  <c r="O26" i="13"/>
  <c r="O34" i="13" s="1"/>
  <c r="M26" i="13"/>
  <c r="M34" i="13" s="1"/>
  <c r="P26" i="13"/>
  <c r="P34" i="13" s="1"/>
  <c r="N35" i="13"/>
  <c r="N37" i="13"/>
  <c r="Q26" i="13" l="1"/>
  <c r="Q34" i="13" s="1"/>
  <c r="R27" i="13"/>
  <c r="R26" i="13" s="1"/>
  <c r="R34" i="13" s="1"/>
  <c r="H26" i="13"/>
  <c r="H34" i="13" s="1"/>
  <c r="I27" i="13"/>
  <c r="I26" i="13" s="1"/>
  <c r="I34" i="13" s="1"/>
  <c r="D52" i="16"/>
  <c r="K39" i="13"/>
  <c r="K40" i="13" s="1"/>
  <c r="L40" i="13" s="1"/>
  <c r="N39" i="13"/>
  <c r="N40" i="13" s="1"/>
  <c r="O40" i="13" s="1"/>
  <c r="R37" i="13"/>
  <c r="R35" i="13"/>
  <c r="O35" i="13"/>
  <c r="O37" i="13"/>
  <c r="L37" i="13"/>
  <c r="L35" i="13"/>
  <c r="M37" i="13"/>
  <c r="M35" i="13"/>
  <c r="G37" i="13"/>
  <c r="G35" i="13"/>
  <c r="J37" i="13"/>
  <c r="J35" i="13"/>
  <c r="P35" i="13"/>
  <c r="P37" i="13"/>
  <c r="H37" i="13"/>
  <c r="H35" i="13"/>
  <c r="Q35" i="13" l="1"/>
  <c r="Q37" i="13"/>
  <c r="L39" i="13"/>
  <c r="L44" i="13" s="1"/>
  <c r="D86" i="16"/>
  <c r="R39" i="13"/>
  <c r="O39" i="13"/>
  <c r="H39" i="13"/>
  <c r="H40" i="13" s="1"/>
  <c r="I40" i="13" s="1"/>
  <c r="G39" i="13"/>
  <c r="G40" i="13" s="1"/>
  <c r="J39" i="13"/>
  <c r="J40" i="13" s="1"/>
  <c r="J44" i="13" s="1"/>
  <c r="P39" i="13"/>
  <c r="P40" i="13" s="1"/>
  <c r="M39" i="13"/>
  <c r="M40" i="13" s="1"/>
  <c r="I37" i="13"/>
  <c r="I35" i="13"/>
  <c r="Q39" i="13" l="1"/>
  <c r="Q40" i="13" s="1"/>
  <c r="R40" i="13" s="1"/>
  <c r="I39" i="13"/>
  <c r="H19" i="16"/>
  <c r="J57" i="16"/>
  <c r="J91" i="16" s="1"/>
  <c r="J65" i="16"/>
  <c r="J99" i="16" s="1"/>
  <c r="H22" i="16"/>
  <c r="E22" i="16" s="1"/>
  <c r="AO22" i="16" s="1"/>
  <c r="H21" i="16"/>
  <c r="E21" i="16" s="1"/>
  <c r="AO21" i="16" s="1"/>
  <c r="J56" i="16"/>
  <c r="J90" i="16" s="1"/>
  <c r="J62" i="16"/>
  <c r="J59" i="16"/>
  <c r="J93" i="16" s="1"/>
  <c r="J63" i="16"/>
  <c r="J97" i="16" s="1"/>
  <c r="H26" i="16"/>
  <c r="E26" i="16" s="1"/>
  <c r="AO26" i="16" s="1"/>
  <c r="H16" i="16"/>
  <c r="E16" i="16" s="1"/>
  <c r="AO16" i="16" s="1"/>
  <c r="H53" i="16"/>
  <c r="J60" i="16"/>
  <c r="H20" i="16"/>
  <c r="E20" i="16" s="1"/>
  <c r="AO20" i="16" s="1"/>
  <c r="J64" i="16"/>
  <c r="J61" i="16"/>
  <c r="H27" i="16"/>
  <c r="H24" i="16"/>
  <c r="J58" i="16"/>
  <c r="H23" i="16"/>
  <c r="H18" i="16"/>
  <c r="J55" i="16"/>
  <c r="H55" i="16" s="1"/>
  <c r="E55" i="16" s="1"/>
  <c r="J12" i="16"/>
  <c r="H15" i="16"/>
  <c r="H58" i="16" l="1"/>
  <c r="J92" i="16"/>
  <c r="H61" i="16"/>
  <c r="J95" i="16"/>
  <c r="H62" i="16"/>
  <c r="J96" i="16"/>
  <c r="H64" i="16"/>
  <c r="J98" i="16"/>
  <c r="H60" i="16"/>
  <c r="J94" i="16"/>
  <c r="E53" i="16"/>
  <c r="G53" i="16" s="1"/>
  <c r="H87" i="16"/>
  <c r="H63" i="16"/>
  <c r="G55" i="16"/>
  <c r="H65" i="16"/>
  <c r="E15" i="16"/>
  <c r="AO15" i="16" s="1"/>
  <c r="AQ15" i="16" s="1"/>
  <c r="E19" i="16"/>
  <c r="AO19" i="16" s="1"/>
  <c r="AQ19" i="16" s="1"/>
  <c r="H56" i="16"/>
  <c r="E27" i="16"/>
  <c r="AO27" i="16" s="1"/>
  <c r="AQ27" i="16" s="1"/>
  <c r="AQ20" i="16"/>
  <c r="AQ16" i="16"/>
  <c r="AS16" i="16" s="1"/>
  <c r="AQ21" i="16"/>
  <c r="E18" i="16"/>
  <c r="AO18" i="16" s="1"/>
  <c r="H17" i="16"/>
  <c r="H13" i="16" s="1"/>
  <c r="E25" i="16"/>
  <c r="AO25" i="16" s="1"/>
  <c r="H59" i="16"/>
  <c r="H93" i="16" s="1"/>
  <c r="J51" i="16"/>
  <c r="H54" i="16"/>
  <c r="AQ26" i="16"/>
  <c r="AQ22" i="16"/>
  <c r="H57" i="16"/>
  <c r="H91" i="16" s="1"/>
  <c r="E24" i="16"/>
  <c r="AO24" i="16" s="1"/>
  <c r="AQ24" i="16" s="1"/>
  <c r="E23" i="16"/>
  <c r="AO23" i="16" s="1"/>
  <c r="AQ23" i="16" s="1"/>
  <c r="E60" i="16" l="1"/>
  <c r="G60" i="16" s="1"/>
  <c r="H94" i="16"/>
  <c r="E64" i="16"/>
  <c r="G64" i="16" s="1"/>
  <c r="H98" i="16"/>
  <c r="E61" i="16"/>
  <c r="G61" i="16" s="1"/>
  <c r="H95" i="16"/>
  <c r="E95" i="16" s="1"/>
  <c r="G95" i="16" s="1"/>
  <c r="E65" i="16"/>
  <c r="G65" i="16" s="1"/>
  <c r="H99" i="16"/>
  <c r="E99" i="16" s="1"/>
  <c r="E62" i="16"/>
  <c r="G62" i="16" s="1"/>
  <c r="H96" i="16"/>
  <c r="E96" i="16" s="1"/>
  <c r="D62" i="16" s="1"/>
  <c r="D96" i="16" s="1"/>
  <c r="E63" i="16"/>
  <c r="G63" i="16" s="1"/>
  <c r="H97" i="16"/>
  <c r="E97" i="16" s="1"/>
  <c r="G97" i="16" s="1"/>
  <c r="E58" i="16"/>
  <c r="G58" i="16" s="1"/>
  <c r="H92" i="16"/>
  <c r="E92" i="16" s="1"/>
  <c r="G92" i="16" s="1"/>
  <c r="E54" i="16"/>
  <c r="G54" i="16" s="1"/>
  <c r="H88" i="16"/>
  <c r="E94" i="16"/>
  <c r="D60" i="16" s="1"/>
  <c r="D94" i="16" s="1"/>
  <c r="E98" i="16"/>
  <c r="D64" i="16" s="1"/>
  <c r="D98" i="16" s="1"/>
  <c r="E56" i="16"/>
  <c r="G56" i="16" s="1"/>
  <c r="H90" i="16"/>
  <c r="E90" i="16" s="1"/>
  <c r="G90" i="16" s="1"/>
  <c r="AQ18" i="16"/>
  <c r="AO17" i="16"/>
  <c r="AQ25" i="16"/>
  <c r="E17" i="16"/>
  <c r="E13" i="16" s="1"/>
  <c r="D27" i="13"/>
  <c r="J89" i="16"/>
  <c r="E93" i="16"/>
  <c r="E59" i="16"/>
  <c r="E88" i="16"/>
  <c r="E87" i="16"/>
  <c r="H51" i="16"/>
  <c r="E91" i="16"/>
  <c r="E57" i="16"/>
  <c r="E51" i="16" l="1"/>
  <c r="D58" i="16"/>
  <c r="D92" i="16" s="1"/>
  <c r="G94" i="16"/>
  <c r="D63" i="16"/>
  <c r="D97" i="16" s="1"/>
  <c r="G96" i="16"/>
  <c r="D61" i="16"/>
  <c r="D95" i="16" s="1"/>
  <c r="G98" i="16"/>
  <c r="D56" i="16"/>
  <c r="D90" i="16" s="1"/>
  <c r="D57" i="16"/>
  <c r="D91" i="16" s="1"/>
  <c r="AQ17" i="16"/>
  <c r="G51" i="16"/>
  <c r="G87" i="16"/>
  <c r="D53" i="16"/>
  <c r="D59" i="16"/>
  <c r="D93" i="16" s="1"/>
  <c r="G59" i="16"/>
  <c r="G93" i="16"/>
  <c r="G88" i="16"/>
  <c r="G99" i="16"/>
  <c r="D54" i="16"/>
  <c r="D88" i="16" s="1"/>
  <c r="G57" i="16"/>
  <c r="D65" i="16"/>
  <c r="D99" i="16" s="1"/>
  <c r="G91" i="16"/>
  <c r="AO13" i="16"/>
  <c r="H89" i="16"/>
  <c r="E89" i="16" s="1"/>
  <c r="C27" i="13"/>
  <c r="E27" i="13"/>
  <c r="F27" i="13" s="1"/>
  <c r="J85" i="16"/>
  <c r="D87" i="16" l="1"/>
  <c r="H85" i="16"/>
  <c r="G89" i="16"/>
  <c r="G85" i="16" s="1"/>
  <c r="D55" i="16"/>
  <c r="D51" i="16" s="1"/>
  <c r="E85" i="16"/>
  <c r="D89" i="16" l="1"/>
  <c r="D85" i="16" s="1"/>
  <c r="J72" i="16"/>
  <c r="J106" i="16" s="1"/>
  <c r="J71" i="16"/>
  <c r="J105" i="16" s="1"/>
  <c r="H32" i="16"/>
  <c r="J73" i="16"/>
  <c r="J107" i="16" s="1"/>
  <c r="H33" i="16"/>
  <c r="J70" i="16"/>
  <c r="H34" i="16"/>
  <c r="J74" i="16"/>
  <c r="J108" i="16" s="1"/>
  <c r="H35" i="16"/>
  <c r="D32" i="13" s="1"/>
  <c r="H36" i="16"/>
  <c r="H70" i="16" l="1"/>
  <c r="H104" i="16" s="1"/>
  <c r="J104" i="16"/>
  <c r="D29" i="13"/>
  <c r="C29" i="13" s="1"/>
  <c r="H12" i="16"/>
  <c r="H71" i="16"/>
  <c r="D33" i="13"/>
  <c r="E32" i="16"/>
  <c r="AO32" i="16" s="1"/>
  <c r="AQ32" i="16" s="1"/>
  <c r="E29" i="13"/>
  <c r="F29" i="13" s="1"/>
  <c r="E70" i="16"/>
  <c r="H74" i="16"/>
  <c r="H108" i="16" s="1"/>
  <c r="E30" i="13"/>
  <c r="F30" i="13" s="1"/>
  <c r="J50" i="16"/>
  <c r="H73" i="16"/>
  <c r="H107" i="16" s="1"/>
  <c r="D31" i="13"/>
  <c r="H72" i="16"/>
  <c r="H106" i="16" s="1"/>
  <c r="D30" i="13"/>
  <c r="E71" i="16" l="1"/>
  <c r="H105" i="16"/>
  <c r="E105" i="16" s="1"/>
  <c r="J11" i="16"/>
  <c r="H11" i="16"/>
  <c r="G71" i="16"/>
  <c r="D71" i="16"/>
  <c r="G70" i="16"/>
  <c r="D105" i="16"/>
  <c r="G105" i="16"/>
  <c r="D26" i="13"/>
  <c r="D34" i="13" s="1"/>
  <c r="H50" i="16"/>
  <c r="E104" i="16"/>
  <c r="D70" i="16" s="1"/>
  <c r="E33" i="13"/>
  <c r="F33" i="13" s="1"/>
  <c r="E74" i="16"/>
  <c r="E72" i="16"/>
  <c r="E31" i="13"/>
  <c r="F31" i="13" s="1"/>
  <c r="J84" i="16"/>
  <c r="E106" i="16"/>
  <c r="E73" i="16"/>
  <c r="E32" i="13"/>
  <c r="F32" i="13" s="1"/>
  <c r="E107" i="16"/>
  <c r="E108" i="16"/>
  <c r="E50" i="16" l="1"/>
  <c r="G107" i="16"/>
  <c r="D107" i="16"/>
  <c r="G108" i="16"/>
  <c r="D108" i="16"/>
  <c r="G72" i="16"/>
  <c r="D72" i="16"/>
  <c r="D74" i="16"/>
  <c r="G74" i="16"/>
  <c r="G73" i="16"/>
  <c r="D73" i="16"/>
  <c r="G106" i="16"/>
  <c r="D106" i="16"/>
  <c r="D104" i="16"/>
  <c r="G104" i="16"/>
  <c r="E26" i="13"/>
  <c r="E34" i="13" s="1"/>
  <c r="E35" i="13" s="1"/>
  <c r="F26" i="13"/>
  <c r="F34" i="13" s="1"/>
  <c r="F35" i="13" s="1"/>
  <c r="D37" i="13"/>
  <c r="D35" i="13"/>
  <c r="AR23" i="16"/>
  <c r="AR19" i="16"/>
  <c r="AR21" i="16"/>
  <c r="AR18" i="16"/>
  <c r="AR16" i="16"/>
  <c r="E84" i="16"/>
  <c r="H84" i="16"/>
  <c r="E37" i="13" l="1"/>
  <c r="D39" i="13"/>
  <c r="D40" i="13" s="1"/>
  <c r="D44" i="13" s="1"/>
  <c r="D84" i="16"/>
  <c r="F37" i="13"/>
  <c r="F39" i="13" s="1"/>
  <c r="F44" i="13" s="1"/>
  <c r="D50" i="16"/>
  <c r="G50" i="16"/>
  <c r="G84" i="16"/>
  <c r="E39" i="13"/>
  <c r="E40" i="13" s="1"/>
  <c r="AR34" i="16"/>
  <c r="AR36" i="16"/>
  <c r="AR24" i="16"/>
  <c r="AR27" i="16"/>
  <c r="AR22" i="16"/>
  <c r="AR17" i="16"/>
  <c r="AR25" i="16"/>
  <c r="AR35" i="16"/>
  <c r="AR20" i="16"/>
  <c r="AR32" i="16"/>
  <c r="AR26" i="16"/>
  <c r="E44" i="13" l="1"/>
  <c r="F40" i="13"/>
  <c r="AP13" i="16"/>
  <c r="AP12" i="16" s="1"/>
  <c r="AR15" i="16"/>
  <c r="AR12" i="16" l="1"/>
  <c r="AR13" i="16"/>
  <c r="W34" i="16"/>
  <c r="W35" i="16"/>
  <c r="S32" i="13" s="1"/>
  <c r="C32" i="13" s="1"/>
  <c r="W36" i="16"/>
  <c r="Y12" i="16"/>
  <c r="S30" i="13"/>
  <c r="C30" i="13" s="1"/>
  <c r="S31" i="13" l="1"/>
  <c r="C31" i="13" s="1"/>
  <c r="E35" i="16"/>
  <c r="AO35" i="16" s="1"/>
  <c r="AQ35" i="16" s="1"/>
  <c r="S33" i="13"/>
  <c r="C33" i="13" s="1"/>
  <c r="E33" i="16"/>
  <c r="AO33" i="16" s="1"/>
  <c r="E36" i="16"/>
  <c r="AO36" i="16" s="1"/>
  <c r="AQ36" i="16" s="1"/>
  <c r="E34" i="16"/>
  <c r="AO34" i="16" s="1"/>
  <c r="AQ34" i="16" s="1"/>
  <c r="W12" i="16"/>
  <c r="S26" i="13"/>
  <c r="Y11" i="16" l="1"/>
  <c r="W11" i="16"/>
  <c r="AO12" i="16"/>
  <c r="AQ33" i="16"/>
  <c r="AS33" i="16" s="1"/>
  <c r="E12" i="16"/>
  <c r="E11" i="16" s="1"/>
  <c r="C26" i="13"/>
  <c r="S34" i="13"/>
  <c r="AO11" i="16" l="1"/>
  <c r="S35" i="13"/>
  <c r="C35" i="13" s="1"/>
  <c r="C34" i="13"/>
  <c r="S37" i="13"/>
  <c r="C37" i="13" s="1"/>
  <c r="C38" i="13" l="1"/>
  <c r="S39" i="13"/>
  <c r="C36" i="13"/>
  <c r="C39" i="13" l="1"/>
  <c r="S40" i="13"/>
  <c r="E19" i="50" l="1"/>
  <c r="C40" i="13"/>
  <c r="AS14" i="16"/>
  <c r="AS19" i="16"/>
  <c r="AS15" i="16"/>
  <c r="AS18" i="16"/>
  <c r="AS21" i="16"/>
  <c r="AS24" i="16"/>
  <c r="AS17" i="16"/>
  <c r="AS26" i="16"/>
  <c r="AS23" i="16"/>
  <c r="AS22" i="16"/>
  <c r="AS20" i="16"/>
  <c r="AS27" i="16"/>
  <c r="AS25" i="16"/>
  <c r="AQ13" i="16"/>
  <c r="AS35" i="16"/>
  <c r="AS36" i="16"/>
  <c r="AS34" i="16"/>
  <c r="AS32" i="16"/>
  <c r="E20" i="50" l="1"/>
  <c r="E23" i="50" s="1"/>
  <c r="E30" i="50" s="1"/>
  <c r="E34" i="50" s="1"/>
  <c r="AS13" i="16"/>
  <c r="AQ12" i="16"/>
  <c r="AQ11" i="16" s="1"/>
  <c r="AS9" i="16" l="1"/>
  <c r="AS12" i="16"/>
  <c r="AS11" i="16"/>
  <c r="AR25" i="57"/>
  <c r="AR23" i="57"/>
  <c r="AR19" i="57"/>
  <c r="AR20" i="57"/>
  <c r="AR16" i="57"/>
  <c r="AR22" i="57"/>
  <c r="AR14" i="57"/>
  <c r="AR27" i="57"/>
  <c r="AR15" i="57"/>
  <c r="AR24" i="57"/>
  <c r="AR18" i="57"/>
  <c r="AR21" i="57"/>
  <c r="AR26" i="57"/>
  <c r="J52" i="58" l="1"/>
  <c r="J86" i="58" s="1"/>
  <c r="H52" i="58" l="1"/>
  <c r="H86" i="58" s="1"/>
  <c r="J59" i="58" l="1"/>
  <c r="J93" i="58" s="1"/>
  <c r="J57" i="58"/>
  <c r="J91" i="58" s="1"/>
  <c r="J63" i="58"/>
  <c r="H16" i="58"/>
  <c r="H21" i="58"/>
  <c r="J60" i="58"/>
  <c r="J94" i="58" s="1"/>
  <c r="J64" i="58"/>
  <c r="J62" i="58"/>
  <c r="H18" i="58"/>
  <c r="H22" i="58"/>
  <c r="H20" i="58"/>
  <c r="J61" i="58"/>
  <c r="J95" i="58" s="1"/>
  <c r="J58" i="58"/>
  <c r="J92" i="58" s="1"/>
  <c r="J54" i="58"/>
  <c r="J88" i="58" s="1"/>
  <c r="H26" i="58"/>
  <c r="H27" i="58"/>
  <c r="J65" i="58"/>
  <c r="H19" i="58"/>
  <c r="H25" i="58"/>
  <c r="J55" i="58"/>
  <c r="J89" i="58" s="1"/>
  <c r="H15" i="58"/>
  <c r="H23" i="58"/>
  <c r="H24" i="58"/>
  <c r="J53" i="58"/>
  <c r="J87" i="58" s="1"/>
  <c r="H64" i="58" l="1"/>
  <c r="H98" i="58" s="1"/>
  <c r="J98" i="58"/>
  <c r="H62" i="58"/>
  <c r="H96" i="58" s="1"/>
  <c r="J96" i="58"/>
  <c r="H65" i="58"/>
  <c r="H99" i="58" s="1"/>
  <c r="J99" i="58"/>
  <c r="H63" i="58"/>
  <c r="H97" i="58" s="1"/>
  <c r="J97" i="58"/>
  <c r="H53" i="58"/>
  <c r="H87" i="58" s="1"/>
  <c r="J51" i="58"/>
  <c r="H60" i="58"/>
  <c r="H94" i="58" s="1"/>
  <c r="H58" i="58"/>
  <c r="H92" i="58" s="1"/>
  <c r="H61" i="58"/>
  <c r="H95" i="58" s="1"/>
  <c r="H56" i="58"/>
  <c r="H90" i="58" s="1"/>
  <c r="H54" i="58"/>
  <c r="H88" i="58" s="1"/>
  <c r="H57" i="58"/>
  <c r="H91" i="58" s="1"/>
  <c r="H17" i="58"/>
  <c r="H13" i="58" s="1"/>
  <c r="H59" i="58"/>
  <c r="H93" i="58" s="1"/>
  <c r="J85" i="58" l="1"/>
  <c r="H55" i="58"/>
  <c r="H89" i="58" s="1"/>
  <c r="H85" i="58" s="1"/>
  <c r="D27" i="56"/>
  <c r="H51" i="58" l="1"/>
  <c r="E27" i="56"/>
  <c r="G27" i="56" l="1"/>
  <c r="H27" i="56" l="1"/>
  <c r="K27" i="56" l="1"/>
  <c r="J70" i="58"/>
  <c r="J104" i="58" s="1"/>
  <c r="H32" i="58"/>
  <c r="D29" i="56" s="1"/>
  <c r="H70" i="58" l="1"/>
  <c r="E29" i="56"/>
  <c r="H34" i="58"/>
  <c r="J72" i="58"/>
  <c r="J106" i="58" s="1"/>
  <c r="J74" i="58"/>
  <c r="J108" i="58" s="1"/>
  <c r="H33" i="58"/>
  <c r="J73" i="58"/>
  <c r="J107" i="58" s="1"/>
  <c r="H36" i="58"/>
  <c r="D33" i="56" s="1"/>
  <c r="E33" i="56" s="1"/>
  <c r="H35" i="58"/>
  <c r="G29" i="56" l="1"/>
  <c r="K29" i="56" s="1"/>
  <c r="H104" i="58"/>
  <c r="H29" i="56"/>
  <c r="D30" i="56"/>
  <c r="E30" i="56" s="1"/>
  <c r="H72" i="58"/>
  <c r="H12" i="58"/>
  <c r="J50" i="58"/>
  <c r="G30" i="56"/>
  <c r="D32" i="56"/>
  <c r="H74" i="58"/>
  <c r="H108" i="58" s="1"/>
  <c r="H73" i="58"/>
  <c r="H107" i="58" s="1"/>
  <c r="D31" i="56"/>
  <c r="J11" i="58" l="1"/>
  <c r="H11" i="58"/>
  <c r="G31" i="56"/>
  <c r="H31" i="56" s="1"/>
  <c r="H106" i="58"/>
  <c r="J84" i="58"/>
  <c r="H50" i="58"/>
  <c r="E32" i="56"/>
  <c r="E31" i="56"/>
  <c r="K31" i="56"/>
  <c r="H30" i="56"/>
  <c r="G33" i="56"/>
  <c r="G32" i="56"/>
  <c r="H32" i="56" s="1"/>
  <c r="D26" i="56"/>
  <c r="H84" i="58" l="1"/>
  <c r="H33" i="56"/>
  <c r="K33" i="56"/>
  <c r="K30" i="56"/>
  <c r="D34" i="56"/>
  <c r="E26" i="56"/>
  <c r="G26" i="56"/>
  <c r="K32" i="56"/>
  <c r="J26" i="56" l="1"/>
  <c r="J34" i="56" s="1"/>
  <c r="D37" i="56"/>
  <c r="E34" i="56"/>
  <c r="D35" i="56"/>
  <c r="H26" i="56"/>
  <c r="G34" i="56"/>
  <c r="K26" i="56" l="1"/>
  <c r="G35" i="56"/>
  <c r="H35" i="56" s="1"/>
  <c r="G37" i="56"/>
  <c r="H37" i="56" s="1"/>
  <c r="H34" i="56"/>
  <c r="J37" i="56"/>
  <c r="K37" i="56" s="1"/>
  <c r="K34" i="56"/>
  <c r="J35" i="56"/>
  <c r="K35" i="56" s="1"/>
  <c r="E35" i="56"/>
  <c r="D39" i="56"/>
  <c r="E37" i="56"/>
  <c r="J39" i="56" l="1"/>
  <c r="J40" i="56" s="1"/>
  <c r="E39" i="56"/>
  <c r="D40" i="56"/>
  <c r="G39" i="56"/>
  <c r="G40" i="56" s="1"/>
  <c r="E40" i="56" l="1"/>
  <c r="K39" i="56"/>
  <c r="H39" i="56"/>
  <c r="F40" i="56" l="1"/>
  <c r="H40" i="56"/>
  <c r="I39" i="56"/>
  <c r="L39" i="56"/>
  <c r="F24" i="56"/>
  <c r="F29" i="56"/>
  <c r="F23" i="56"/>
  <c r="F22" i="56"/>
  <c r="F21" i="56"/>
  <c r="F27" i="56"/>
  <c r="F28" i="56"/>
  <c r="F18" i="56"/>
  <c r="F20" i="56"/>
  <c r="F25" i="56"/>
  <c r="F19" i="56"/>
  <c r="F33" i="56"/>
  <c r="F30" i="56"/>
  <c r="F32" i="56"/>
  <c r="F31" i="56"/>
  <c r="F26" i="56"/>
  <c r="F34" i="56"/>
  <c r="F37" i="56"/>
  <c r="F35" i="56"/>
  <c r="K40" i="56"/>
  <c r="L40" i="56" s="1"/>
  <c r="F39" i="56"/>
  <c r="I18" i="56" l="1"/>
  <c r="I21" i="56"/>
  <c r="I23" i="56"/>
  <c r="I24" i="56"/>
  <c r="I28" i="56"/>
  <c r="I25" i="56"/>
  <c r="I22" i="56"/>
  <c r="I29" i="56"/>
  <c r="I27" i="56"/>
  <c r="I19" i="56"/>
  <c r="I20" i="56"/>
  <c r="I31" i="56"/>
  <c r="I32" i="56"/>
  <c r="I30" i="56"/>
  <c r="I33" i="56"/>
  <c r="I26" i="56"/>
  <c r="I35" i="56"/>
  <c r="I34" i="56"/>
  <c r="I37" i="56"/>
  <c r="L24" i="56"/>
  <c r="L22" i="56"/>
  <c r="L29" i="56"/>
  <c r="L20" i="56"/>
  <c r="L18" i="56"/>
  <c r="L21" i="56"/>
  <c r="L25" i="56"/>
  <c r="L27" i="56"/>
  <c r="L23" i="56"/>
  <c r="L28" i="56"/>
  <c r="L19" i="56"/>
  <c r="L31" i="56"/>
  <c r="L32" i="56"/>
  <c r="L30" i="56"/>
  <c r="L33" i="56"/>
  <c r="L26" i="56"/>
  <c r="L35" i="56"/>
  <c r="L34" i="56"/>
  <c r="L37" i="56"/>
  <c r="I40" i="56"/>
  <c r="M52" i="58"/>
  <c r="M86" i="58" s="1"/>
  <c r="K14" i="58"/>
  <c r="K52" i="58" l="1"/>
  <c r="K86" i="58" s="1"/>
  <c r="M55" i="58"/>
  <c r="M89" i="58" s="1"/>
  <c r="M58" i="58"/>
  <c r="K26" i="58"/>
  <c r="M56" i="58"/>
  <c r="M65" i="58"/>
  <c r="M99" i="58" s="1"/>
  <c r="K19" i="58"/>
  <c r="M61" i="58"/>
  <c r="M95" i="58" s="1"/>
  <c r="M63" i="58"/>
  <c r="M97" i="58" s="1"/>
  <c r="K27" i="58"/>
  <c r="M54" i="58"/>
  <c r="M88" i="58" s="1"/>
  <c r="K16" i="58"/>
  <c r="K25" i="58"/>
  <c r="K21" i="58"/>
  <c r="K24" i="58"/>
  <c r="K20" i="58"/>
  <c r="K22" i="58"/>
  <c r="M53" i="58"/>
  <c r="M64" i="58"/>
  <c r="M98" i="58" s="1"/>
  <c r="M59" i="58"/>
  <c r="M60" i="58"/>
  <c r="M94" i="58" s="1"/>
  <c r="M62" i="58"/>
  <c r="M96" i="58" s="1"/>
  <c r="K18" i="58"/>
  <c r="M57" i="58"/>
  <c r="K15" i="58"/>
  <c r="M13" i="58"/>
  <c r="K23" i="58"/>
  <c r="K58" i="58" l="1"/>
  <c r="K92" i="58" s="1"/>
  <c r="M92" i="58"/>
  <c r="K57" i="58"/>
  <c r="K91" i="58" s="1"/>
  <c r="M91" i="58"/>
  <c r="K59" i="58"/>
  <c r="K93" i="58" s="1"/>
  <c r="M93" i="58"/>
  <c r="K56" i="58"/>
  <c r="K90" i="58" s="1"/>
  <c r="M90" i="58"/>
  <c r="K53" i="58"/>
  <c r="K87" i="58" s="1"/>
  <c r="M87" i="58"/>
  <c r="M85" i="58" s="1"/>
  <c r="M51" i="58"/>
  <c r="K63" i="58"/>
  <c r="K97" i="58" s="1"/>
  <c r="K65" i="58"/>
  <c r="K99" i="58" s="1"/>
  <c r="K62" i="58"/>
  <c r="K96" i="58" s="1"/>
  <c r="K17" i="58"/>
  <c r="K64" i="58"/>
  <c r="K98" i="58" s="1"/>
  <c r="K54" i="58"/>
  <c r="K88" i="58" s="1"/>
  <c r="K60" i="58"/>
  <c r="K94" i="58" s="1"/>
  <c r="K61" i="58"/>
  <c r="K95" i="58" s="1"/>
  <c r="K13" i="58" l="1"/>
  <c r="K55" i="58"/>
  <c r="K51" i="58" l="1"/>
  <c r="K89" i="58"/>
  <c r="M27" i="56"/>
  <c r="K85" i="58"/>
  <c r="P27" i="56" l="1"/>
  <c r="N27" i="56"/>
  <c r="T27" i="56" l="1"/>
  <c r="Q27" i="56"/>
  <c r="M70" i="58"/>
  <c r="M104" i="58" s="1"/>
  <c r="K32" i="58"/>
  <c r="M29" i="56" l="1"/>
  <c r="N29" i="56" s="1"/>
  <c r="K70" i="58"/>
  <c r="K104" i="58" s="1"/>
  <c r="P29" i="56" l="1"/>
  <c r="Q29" i="56" l="1"/>
  <c r="T29" i="56" l="1"/>
  <c r="M73" i="58"/>
  <c r="M107" i="58" s="1"/>
  <c r="K36" i="58"/>
  <c r="K34" i="58"/>
  <c r="K35" i="58"/>
  <c r="M72" i="58"/>
  <c r="M71" i="58"/>
  <c r="M105" i="58" s="1"/>
  <c r="K33" i="58"/>
  <c r="M12" i="58"/>
  <c r="M74" i="58"/>
  <c r="M108" i="58" s="1"/>
  <c r="K72" i="58" l="1"/>
  <c r="M106" i="58"/>
  <c r="K73" i="58"/>
  <c r="M30" i="56"/>
  <c r="N30" i="56" s="1"/>
  <c r="K74" i="58"/>
  <c r="K108" i="58" s="1"/>
  <c r="M50" i="58"/>
  <c r="K71" i="58"/>
  <c r="K105" i="58" s="1"/>
  <c r="K12" i="58"/>
  <c r="M31" i="56"/>
  <c r="M32" i="56"/>
  <c r="M33" i="56"/>
  <c r="M11" i="58" l="1"/>
  <c r="K11" i="58"/>
  <c r="P32" i="56"/>
  <c r="Q32" i="56" s="1"/>
  <c r="K107" i="58"/>
  <c r="P31" i="56"/>
  <c r="Q31" i="56" s="1"/>
  <c r="K106" i="58"/>
  <c r="M26" i="56"/>
  <c r="N26" i="56" s="1"/>
  <c r="P33" i="56"/>
  <c r="Q33" i="56" s="1"/>
  <c r="N33" i="56"/>
  <c r="T31" i="56"/>
  <c r="N31" i="56"/>
  <c r="K50" i="58"/>
  <c r="P30" i="56"/>
  <c r="M84" i="58"/>
  <c r="T32" i="56"/>
  <c r="N32" i="56"/>
  <c r="K84" i="58" l="1"/>
  <c r="M34" i="56"/>
  <c r="N34" i="56" s="1"/>
  <c r="T33" i="56"/>
  <c r="Q30" i="56"/>
  <c r="P26" i="56"/>
  <c r="M37" i="56" l="1"/>
  <c r="M35" i="56"/>
  <c r="M39" i="56" s="1"/>
  <c r="M40" i="56" s="1"/>
  <c r="T30" i="56"/>
  <c r="S26" i="56"/>
  <c r="S37" i="56"/>
  <c r="T37" i="56" s="1"/>
  <c r="N37" i="56"/>
  <c r="P34" i="56"/>
  <c r="Q26" i="56"/>
  <c r="N35" i="56"/>
  <c r="N39" i="56" l="1"/>
  <c r="N40" i="56"/>
  <c r="O39" i="56"/>
  <c r="Q34" i="56"/>
  <c r="P35" i="56"/>
  <c r="Q35" i="56" s="1"/>
  <c r="O37" i="56"/>
  <c r="T26" i="56"/>
  <c r="S34" i="56"/>
  <c r="P39" i="56" l="1"/>
  <c r="Q39" i="56" s="1"/>
  <c r="O40" i="56"/>
  <c r="T34" i="56"/>
  <c r="S35" i="56"/>
  <c r="T35" i="56" s="1"/>
  <c r="O24" i="56"/>
  <c r="O28" i="56"/>
  <c r="O18" i="56"/>
  <c r="O19" i="56"/>
  <c r="O27" i="56"/>
  <c r="O22" i="56"/>
  <c r="O23" i="56"/>
  <c r="O20" i="56"/>
  <c r="O29" i="56"/>
  <c r="O25" i="56"/>
  <c r="O30" i="56"/>
  <c r="O33" i="56"/>
  <c r="O31" i="56"/>
  <c r="O32" i="56"/>
  <c r="O26" i="56"/>
  <c r="O34" i="56"/>
  <c r="O35" i="56"/>
  <c r="S39" i="56" l="1"/>
  <c r="T39" i="56" s="1"/>
  <c r="P40" i="56"/>
  <c r="Q40" i="56" s="1"/>
  <c r="S40" i="56" l="1"/>
  <c r="R27" i="56"/>
  <c r="R37" i="56"/>
  <c r="R28" i="56"/>
  <c r="R19" i="56"/>
  <c r="R25" i="56"/>
  <c r="R20" i="56"/>
  <c r="R24" i="56"/>
  <c r="R22" i="56"/>
  <c r="R29" i="56"/>
  <c r="R18" i="56"/>
  <c r="R23" i="56"/>
  <c r="R31" i="56"/>
  <c r="R32" i="56"/>
  <c r="R33" i="56"/>
  <c r="R30" i="56"/>
  <c r="R26" i="56"/>
  <c r="R34" i="56"/>
  <c r="R35" i="56"/>
  <c r="R40" i="56"/>
  <c r="R39" i="56"/>
  <c r="T40" i="56"/>
  <c r="U39" i="56"/>
  <c r="U40" i="56" l="1"/>
  <c r="U18" i="56"/>
  <c r="U23" i="56"/>
  <c r="U28" i="56"/>
  <c r="U24" i="56"/>
  <c r="U20" i="56"/>
  <c r="U25" i="56"/>
  <c r="U22" i="56"/>
  <c r="U27" i="56"/>
  <c r="U29" i="56"/>
  <c r="U19" i="56"/>
  <c r="U33" i="56"/>
  <c r="U32" i="56"/>
  <c r="U31" i="56"/>
  <c r="U37" i="56"/>
  <c r="U30" i="56"/>
  <c r="U26" i="56"/>
  <c r="U35" i="56"/>
  <c r="U34" i="56"/>
  <c r="N14" i="58"/>
  <c r="P52" i="58"/>
  <c r="P86" i="58" s="1"/>
  <c r="N52" i="58" l="1"/>
  <c r="N86" i="58" s="1"/>
  <c r="P61" i="58"/>
  <c r="P55" i="58"/>
  <c r="P89" i="58" s="1"/>
  <c r="P64" i="58"/>
  <c r="P98" i="58" s="1"/>
  <c r="N24" i="58"/>
  <c r="N26" i="58"/>
  <c r="P59" i="58"/>
  <c r="P93" i="58" s="1"/>
  <c r="N20" i="58"/>
  <c r="N21" i="58"/>
  <c r="P56" i="58"/>
  <c r="P90" i="58" s="1"/>
  <c r="N22" i="58"/>
  <c r="N23" i="58"/>
  <c r="P57" i="58"/>
  <c r="P91" i="58" s="1"/>
  <c r="P65" i="58"/>
  <c r="P99" i="58" s="1"/>
  <c r="N16" i="58"/>
  <c r="N19" i="58"/>
  <c r="P62" i="58"/>
  <c r="N27" i="58"/>
  <c r="P63" i="58"/>
  <c r="P97" i="58" s="1"/>
  <c r="P58" i="58"/>
  <c r="P60" i="58"/>
  <c r="P94" i="58" s="1"/>
  <c r="P54" i="58"/>
  <c r="N18" i="58"/>
  <c r="N25" i="58"/>
  <c r="P53" i="58"/>
  <c r="N15" i="58"/>
  <c r="P13" i="58"/>
  <c r="N58" i="58" l="1"/>
  <c r="N92" i="58" s="1"/>
  <c r="P92" i="58"/>
  <c r="N54" i="58"/>
  <c r="N88" i="58" s="1"/>
  <c r="P88" i="58"/>
  <c r="N61" i="58"/>
  <c r="N95" i="58" s="1"/>
  <c r="P95" i="58"/>
  <c r="N62" i="58"/>
  <c r="N96" i="58" s="1"/>
  <c r="P96" i="58"/>
  <c r="N53" i="58"/>
  <c r="N87" i="58" s="1"/>
  <c r="P87" i="58"/>
  <c r="P51" i="58"/>
  <c r="N65" i="58"/>
  <c r="N99" i="58" s="1"/>
  <c r="N56" i="58"/>
  <c r="N90" i="58" s="1"/>
  <c r="N63" i="58"/>
  <c r="N97" i="58" s="1"/>
  <c r="N60" i="58"/>
  <c r="N94" i="58" s="1"/>
  <c r="N17" i="58"/>
  <c r="N59" i="58"/>
  <c r="N93" i="58" s="1"/>
  <c r="N57" i="58"/>
  <c r="N91" i="58" s="1"/>
  <c r="N64" i="58"/>
  <c r="N98" i="58" s="1"/>
  <c r="P85" i="58" l="1"/>
  <c r="N55" i="58"/>
  <c r="N13" i="58"/>
  <c r="N51" i="58" l="1"/>
  <c r="N89" i="58"/>
  <c r="N85" i="58"/>
  <c r="V27" i="56"/>
  <c r="Y27" i="56"/>
  <c r="Z27" i="56" l="1"/>
  <c r="W27" i="56"/>
  <c r="AC27" i="56" l="1"/>
  <c r="N32" i="58"/>
  <c r="V29" i="56" s="1"/>
  <c r="P70" i="58"/>
  <c r="N70" i="58" l="1"/>
  <c r="N104" i="58" s="1"/>
  <c r="P104" i="58"/>
  <c r="Y29" i="56"/>
  <c r="W29" i="56"/>
  <c r="Z29" i="56" l="1"/>
  <c r="AC29" i="56" l="1"/>
  <c r="P73" i="58"/>
  <c r="P107" i="58" s="1"/>
  <c r="N34" i="58"/>
  <c r="V31" i="56" s="1"/>
  <c r="W31" i="56" s="1"/>
  <c r="N36" i="58"/>
  <c r="V33" i="56" s="1"/>
  <c r="P74" i="58"/>
  <c r="P72" i="58"/>
  <c r="P106" i="58" s="1"/>
  <c r="P71" i="58"/>
  <c r="N35" i="58"/>
  <c r="V32" i="56" s="1"/>
  <c r="P12" i="58"/>
  <c r="N33" i="58"/>
  <c r="N71" i="58" l="1"/>
  <c r="N105" i="58" s="1"/>
  <c r="P105" i="58"/>
  <c r="N74" i="58"/>
  <c r="N108" i="58" s="1"/>
  <c r="P108" i="58"/>
  <c r="N12" i="58"/>
  <c r="Y33" i="56"/>
  <c r="Z33" i="56" s="1"/>
  <c r="W33" i="56"/>
  <c r="P50" i="58"/>
  <c r="W32" i="56"/>
  <c r="Y30" i="56"/>
  <c r="V30" i="56"/>
  <c r="N72" i="58"/>
  <c r="N106" i="58" s="1"/>
  <c r="N73" i="58"/>
  <c r="N107" i="58" s="1"/>
  <c r="P11" i="58" l="1"/>
  <c r="N11" i="58"/>
  <c r="AC33" i="56"/>
  <c r="Y31" i="56"/>
  <c r="Z30" i="56"/>
  <c r="N50" i="58"/>
  <c r="W30" i="56"/>
  <c r="V26" i="56"/>
  <c r="P84" i="58"/>
  <c r="Y32" i="56"/>
  <c r="Y26" i="56" s="1"/>
  <c r="Z26" i="56" l="1"/>
  <c r="Y34" i="56"/>
  <c r="Z32" i="56"/>
  <c r="AC32" i="56"/>
  <c r="AC30" i="56"/>
  <c r="N84" i="58"/>
  <c r="V34" i="56"/>
  <c r="W26" i="56"/>
  <c r="Z31" i="56"/>
  <c r="AC31" i="56"/>
  <c r="V37" i="56" l="1"/>
  <c r="W34" i="56"/>
  <c r="V35" i="56"/>
  <c r="AB26" i="56"/>
  <c r="Y35" i="56"/>
  <c r="Z35" i="56" s="1"/>
  <c r="Z34" i="56"/>
  <c r="Y39" i="56" l="1"/>
  <c r="W35" i="56"/>
  <c r="V39" i="56"/>
  <c r="AC26" i="56"/>
  <c r="AB34" i="56"/>
  <c r="W37" i="56"/>
  <c r="AB37" i="56"/>
  <c r="AC37" i="56" s="1"/>
  <c r="AB35" i="56" l="1"/>
  <c r="AC35" i="56" s="1"/>
  <c r="AC34" i="56"/>
  <c r="W39" i="56"/>
  <c r="V40" i="56"/>
  <c r="Y40" i="56"/>
  <c r="Z39" i="56"/>
  <c r="Z40" i="56" l="1"/>
  <c r="AB39" i="56"/>
  <c r="W40" i="56"/>
  <c r="X39" i="56"/>
  <c r="AA39" i="56"/>
  <c r="AA40" i="56" l="1"/>
  <c r="X40" i="56"/>
  <c r="AJ19" i="56"/>
  <c r="AJ22" i="56"/>
  <c r="AJ37" i="56"/>
  <c r="AJ28" i="56"/>
  <c r="AJ20" i="56"/>
  <c r="AJ24" i="56"/>
  <c r="AJ25" i="56"/>
  <c r="AJ23" i="56"/>
  <c r="AJ18" i="56"/>
  <c r="AB40" i="56"/>
  <c r="AC39" i="56"/>
  <c r="X19" i="56"/>
  <c r="X20" i="56"/>
  <c r="X25" i="56"/>
  <c r="X28" i="56"/>
  <c r="X18" i="56"/>
  <c r="X22" i="56"/>
  <c r="X24" i="56"/>
  <c r="X23" i="56"/>
  <c r="X27" i="56"/>
  <c r="X29" i="56"/>
  <c r="X31" i="56"/>
  <c r="X32" i="56"/>
  <c r="X33" i="56"/>
  <c r="X30" i="56"/>
  <c r="X26" i="56"/>
  <c r="X34" i="56"/>
  <c r="X37" i="56"/>
  <c r="X35" i="56"/>
  <c r="AA18" i="56"/>
  <c r="AA19" i="56"/>
  <c r="AA28" i="56"/>
  <c r="AA24" i="56"/>
  <c r="AA22" i="56"/>
  <c r="AA23" i="56"/>
  <c r="AA27" i="56"/>
  <c r="AA20" i="56"/>
  <c r="AA29" i="56"/>
  <c r="AA37" i="56"/>
  <c r="AA25" i="56"/>
  <c r="AA33" i="56"/>
  <c r="AA30" i="56"/>
  <c r="AA26" i="56"/>
  <c r="AA32" i="56"/>
  <c r="AA31" i="56"/>
  <c r="AA35" i="56"/>
  <c r="AA34" i="56"/>
  <c r="AC40" i="56" l="1"/>
  <c r="AD39" i="56"/>
  <c r="AD40" i="56" l="1"/>
  <c r="AD29" i="56"/>
  <c r="AD20" i="56"/>
  <c r="AD23" i="56"/>
  <c r="AD22" i="56"/>
  <c r="AD19" i="56"/>
  <c r="AD24" i="56"/>
  <c r="AD28" i="56"/>
  <c r="AD25" i="56"/>
  <c r="AD27" i="56"/>
  <c r="AD18" i="56"/>
  <c r="AD33" i="56"/>
  <c r="AD31" i="56"/>
  <c r="AD32" i="56"/>
  <c r="AD30" i="56"/>
  <c r="AD26" i="56"/>
  <c r="AD37" i="56"/>
  <c r="AD35" i="56"/>
  <c r="AD34" i="56"/>
  <c r="S52" i="58"/>
  <c r="S86" i="58" s="1"/>
  <c r="Q14" i="58"/>
  <c r="S57" i="58"/>
  <c r="S91" i="58" s="1"/>
  <c r="Q20" i="58"/>
  <c r="Q22" i="58"/>
  <c r="S65" i="58"/>
  <c r="S60" i="58"/>
  <c r="S61" i="58"/>
  <c r="S54" i="58"/>
  <c r="S58" i="58"/>
  <c r="Q26" i="58"/>
  <c r="S59" i="58"/>
  <c r="S53" i="58"/>
  <c r="S87" i="58" s="1"/>
  <c r="Q27" i="58"/>
  <c r="Q25" i="58"/>
  <c r="Q18" i="58"/>
  <c r="Q21" i="58"/>
  <c r="Q19" i="58"/>
  <c r="Q23" i="58"/>
  <c r="S56" i="58"/>
  <c r="S90" i="58" s="1"/>
  <c r="S64" i="58"/>
  <c r="S98" i="58" s="1"/>
  <c r="S63" i="58"/>
  <c r="S97" i="58" s="1"/>
  <c r="Q15" i="58"/>
  <c r="S55" i="58"/>
  <c r="S89" i="58" s="1"/>
  <c r="Q24" i="58"/>
  <c r="S62" i="58"/>
  <c r="Q16" i="58"/>
  <c r="S13" i="58"/>
  <c r="Q62" i="58" l="1"/>
  <c r="Q96" i="58" s="1"/>
  <c r="S96" i="58"/>
  <c r="Q54" i="58"/>
  <c r="Q88" i="58" s="1"/>
  <c r="S88" i="58"/>
  <c r="Q59" i="58"/>
  <c r="Q93" i="58" s="1"/>
  <c r="S93" i="58"/>
  <c r="Q61" i="58"/>
  <c r="Q95" i="58" s="1"/>
  <c r="S95" i="58"/>
  <c r="Q58" i="58"/>
  <c r="Q92" i="58" s="1"/>
  <c r="S92" i="58"/>
  <c r="Q60" i="58"/>
  <c r="Q94" i="58" s="1"/>
  <c r="S94" i="58"/>
  <c r="Q65" i="58"/>
  <c r="Q99" i="58" s="1"/>
  <c r="S99" i="58"/>
  <c r="S51" i="58"/>
  <c r="Q56" i="58"/>
  <c r="Q90" i="58" s="1"/>
  <c r="Q52" i="58"/>
  <c r="Q86" i="58" s="1"/>
  <c r="Q57" i="58"/>
  <c r="Q91" i="58" s="1"/>
  <c r="Q17" i="58"/>
  <c r="Q53" i="58"/>
  <c r="Q87" i="58" s="1"/>
  <c r="Q63" i="58"/>
  <c r="Q64" i="58"/>
  <c r="Q98" i="58" s="1"/>
  <c r="Q55" i="58" l="1"/>
  <c r="Q89" i="58" s="1"/>
  <c r="Q97" i="58"/>
  <c r="S85" i="58"/>
  <c r="Q51" i="58"/>
  <c r="Q13" i="58"/>
  <c r="Q85" i="58"/>
  <c r="AH27" i="56"/>
  <c r="AI27" i="56" l="1"/>
  <c r="AJ27" i="56" s="1"/>
  <c r="AE27" i="56"/>
  <c r="AF27" i="56" l="1"/>
  <c r="AL27" i="56" l="1"/>
  <c r="S70" i="58"/>
  <c r="Q32" i="58"/>
  <c r="Q70" i="58" l="1"/>
  <c r="S104" i="58"/>
  <c r="AE29" i="56"/>
  <c r="AH29" i="56" l="1"/>
  <c r="AI29" i="56" s="1"/>
  <c r="AJ29" i="56" s="1"/>
  <c r="Q104" i="58"/>
  <c r="AF29" i="56"/>
  <c r="AL29" i="56" l="1"/>
  <c r="S72" i="58"/>
  <c r="S71" i="58"/>
  <c r="S105" i="58" s="1"/>
  <c r="S74" i="58"/>
  <c r="S108" i="58" s="1"/>
  <c r="S73" i="58"/>
  <c r="S107" i="58" s="1"/>
  <c r="Q36" i="58"/>
  <c r="Q34" i="58"/>
  <c r="Q35" i="58"/>
  <c r="AE32" i="56" s="1"/>
  <c r="S12" i="58"/>
  <c r="Q33" i="58"/>
  <c r="Q72" i="58" l="1"/>
  <c r="S106" i="58"/>
  <c r="AE30" i="56"/>
  <c r="S50" i="58"/>
  <c r="Q12" i="58"/>
  <c r="AE33" i="56"/>
  <c r="Q73" i="58"/>
  <c r="Q107" i="58" s="1"/>
  <c r="AF32" i="56"/>
  <c r="AE31" i="56"/>
  <c r="Q74" i="58"/>
  <c r="Q108" i="58" s="1"/>
  <c r="Q71" i="58"/>
  <c r="S11" i="58" l="1"/>
  <c r="Q11" i="58"/>
  <c r="AH30" i="56"/>
  <c r="Q105" i="58"/>
  <c r="AH31" i="56"/>
  <c r="AI31" i="56" s="1"/>
  <c r="AJ31" i="56" s="1"/>
  <c r="Q106" i="58"/>
  <c r="AI30" i="56"/>
  <c r="AJ30" i="56" s="1"/>
  <c r="AH33" i="56"/>
  <c r="AI33" i="56" s="1"/>
  <c r="AJ33" i="56" s="1"/>
  <c r="AH32" i="56"/>
  <c r="AL30" i="56"/>
  <c r="AF30" i="56"/>
  <c r="AE26" i="56"/>
  <c r="AF26" i="56" s="1"/>
  <c r="S84" i="58"/>
  <c r="AF33" i="56"/>
  <c r="Q50" i="58"/>
  <c r="AF31" i="56"/>
  <c r="AH26" i="56" l="1"/>
  <c r="Q84" i="58"/>
  <c r="AL31" i="56"/>
  <c r="AI26" i="56"/>
  <c r="AJ26" i="56" s="1"/>
  <c r="AH34" i="56"/>
  <c r="AL33" i="56"/>
  <c r="AE34" i="56"/>
  <c r="AF34" i="56" s="1"/>
  <c r="AI32" i="56"/>
  <c r="AJ32" i="56" s="1"/>
  <c r="AL32" i="56"/>
  <c r="AE35" i="56" l="1"/>
  <c r="AE37" i="56"/>
  <c r="AK37" i="56" s="1"/>
  <c r="AL37" i="56" s="1"/>
  <c r="AK26" i="56"/>
  <c r="AI34" i="56"/>
  <c r="AJ34" i="56" s="1"/>
  <c r="AH35" i="56"/>
  <c r="AI35" i="56" s="1"/>
  <c r="AJ35" i="56" s="1"/>
  <c r="AF35" i="56"/>
  <c r="AF37" i="56"/>
  <c r="AL26" i="56"/>
  <c r="AK34" i="56"/>
  <c r="AE39" i="56"/>
  <c r="AH39" i="56" l="1"/>
  <c r="AH40" i="56" s="1"/>
  <c r="AI40" i="56" s="1"/>
  <c r="AJ40" i="56" s="1"/>
  <c r="AE40" i="56"/>
  <c r="AF39" i="56"/>
  <c r="AK35" i="56"/>
  <c r="AL35" i="56" s="1"/>
  <c r="AL34" i="56"/>
  <c r="AI39" i="56" l="1"/>
  <c r="AJ39" i="56" s="1"/>
  <c r="AK39" i="56"/>
  <c r="AK40" i="56" s="1"/>
  <c r="AF40" i="56"/>
  <c r="AL39" i="56" l="1"/>
  <c r="AG25" i="56"/>
  <c r="AG27" i="56"/>
  <c r="AG22" i="56"/>
  <c r="AG24" i="56"/>
  <c r="AG18" i="56"/>
  <c r="AG19" i="56"/>
  <c r="AG29" i="56"/>
  <c r="AG23" i="56"/>
  <c r="AG28" i="56"/>
  <c r="AG20" i="56"/>
  <c r="AG30" i="56"/>
  <c r="AG32" i="56"/>
  <c r="AG33" i="56"/>
  <c r="AG26" i="56"/>
  <c r="AG31" i="56"/>
  <c r="AG34" i="56"/>
  <c r="AG37" i="56"/>
  <c r="AG35" i="56"/>
  <c r="AG40" i="56"/>
  <c r="AG39" i="56"/>
  <c r="AL40" i="56"/>
  <c r="AM40" i="56" l="1"/>
  <c r="AM29" i="56"/>
  <c r="AM19" i="56"/>
  <c r="AM23" i="56"/>
  <c r="AM25" i="56"/>
  <c r="AM27" i="56"/>
  <c r="AM24" i="56"/>
  <c r="AM20" i="56"/>
  <c r="AM28" i="56"/>
  <c r="AM22" i="56"/>
  <c r="AM18" i="56"/>
  <c r="AM32" i="56"/>
  <c r="AM33" i="56"/>
  <c r="AM30" i="56"/>
  <c r="AM31" i="56"/>
  <c r="AM26" i="56"/>
  <c r="AM37" i="56"/>
  <c r="AM34" i="56"/>
  <c r="AM35" i="56"/>
  <c r="AM39" i="56"/>
  <c r="V52" i="58"/>
  <c r="V86" i="58" s="1"/>
  <c r="T14" i="58"/>
  <c r="G52" i="58" l="1"/>
  <c r="T52" i="58"/>
  <c r="T86" i="58" s="1"/>
  <c r="E52" i="58" l="1"/>
  <c r="G86" i="58"/>
  <c r="E86" i="58" l="1"/>
  <c r="D52" i="58" l="1"/>
  <c r="V55" i="58"/>
  <c r="V54" i="58"/>
  <c r="T16" i="58"/>
  <c r="V65" i="58"/>
  <c r="T19" i="58"/>
  <c r="V58" i="58"/>
  <c r="V57" i="58"/>
  <c r="V60" i="58"/>
  <c r="V62" i="58"/>
  <c r="T25" i="58"/>
  <c r="T20" i="58"/>
  <c r="V64" i="58"/>
  <c r="T27" i="58"/>
  <c r="V59" i="58"/>
  <c r="T22" i="58"/>
  <c r="V61" i="58"/>
  <c r="G61" i="58"/>
  <c r="V63" i="58"/>
  <c r="V97" i="58" s="1"/>
  <c r="T23" i="58"/>
  <c r="V56" i="58"/>
  <c r="T18" i="58"/>
  <c r="T26" i="58"/>
  <c r="V53" i="58"/>
  <c r="V87" i="58" s="1"/>
  <c r="T24" i="58"/>
  <c r="T15" i="58"/>
  <c r="V13" i="58"/>
  <c r="T21" i="58"/>
  <c r="G56" i="58" l="1"/>
  <c r="V90" i="58"/>
  <c r="G57" i="58"/>
  <c r="V91" i="58"/>
  <c r="V94" i="58"/>
  <c r="G94" i="58" s="1"/>
  <c r="V99" i="58"/>
  <c r="G99" i="58" s="1"/>
  <c r="V89" i="58"/>
  <c r="G89" i="58" s="1"/>
  <c r="V96" i="58"/>
  <c r="G96" i="58" s="1"/>
  <c r="G58" i="58"/>
  <c r="V92" i="58"/>
  <c r="G92" i="58" s="1"/>
  <c r="T61" i="58"/>
  <c r="V95" i="58"/>
  <c r="G95" i="58" s="1"/>
  <c r="G59" i="58"/>
  <c r="V93" i="58"/>
  <c r="G93" i="58" s="1"/>
  <c r="G54" i="58"/>
  <c r="V88" i="58"/>
  <c r="G88" i="58" s="1"/>
  <c r="V98" i="58"/>
  <c r="G98" i="58" s="1"/>
  <c r="D86" i="58"/>
  <c r="T53" i="58"/>
  <c r="T87" i="58" s="1"/>
  <c r="V51" i="58"/>
  <c r="T54" i="58"/>
  <c r="T60" i="58"/>
  <c r="T17" i="58"/>
  <c r="T13" i="58" s="1"/>
  <c r="G64" i="58"/>
  <c r="T59" i="58"/>
  <c r="T57" i="58"/>
  <c r="G97" i="58"/>
  <c r="T63" i="58"/>
  <c r="G90" i="58"/>
  <c r="T56" i="58"/>
  <c r="G53" i="58"/>
  <c r="G63" i="58"/>
  <c r="G62" i="58"/>
  <c r="T62" i="58"/>
  <c r="T65" i="58"/>
  <c r="G65" i="58"/>
  <c r="T64" i="58"/>
  <c r="G55" i="58"/>
  <c r="T58" i="58"/>
  <c r="T92" i="58" s="1"/>
  <c r="G91" i="58"/>
  <c r="G60" i="58"/>
  <c r="E63" i="58" l="1"/>
  <c r="T97" i="58"/>
  <c r="E65" i="58"/>
  <c r="T99" i="58"/>
  <c r="E99" i="58" s="1"/>
  <c r="V85" i="58"/>
  <c r="E60" i="58"/>
  <c r="T94" i="58"/>
  <c r="E94" i="58" s="1"/>
  <c r="E62" i="58"/>
  <c r="T96" i="58"/>
  <c r="E96" i="58" s="1"/>
  <c r="D62" i="58" s="1"/>
  <c r="D96" i="58" s="1"/>
  <c r="E59" i="58"/>
  <c r="T93" i="58"/>
  <c r="E93" i="58" s="1"/>
  <c r="E54" i="58"/>
  <c r="T88" i="58"/>
  <c r="E88" i="58" s="1"/>
  <c r="E61" i="58"/>
  <c r="T95" i="58"/>
  <c r="E95" i="58" s="1"/>
  <c r="T90" i="58"/>
  <c r="E90" i="58" s="1"/>
  <c r="T91" i="58"/>
  <c r="E91" i="58" s="1"/>
  <c r="G51" i="58"/>
  <c r="E64" i="58"/>
  <c r="T98" i="58"/>
  <c r="E98" i="58" s="1"/>
  <c r="E53" i="58"/>
  <c r="E97" i="58"/>
  <c r="E57" i="58"/>
  <c r="G87" i="58"/>
  <c r="G85" i="58" s="1"/>
  <c r="E87" i="58"/>
  <c r="AN27" i="56"/>
  <c r="T55" i="58"/>
  <c r="E56" i="58"/>
  <c r="E58" i="58"/>
  <c r="E92" i="58"/>
  <c r="D61" i="58" l="1"/>
  <c r="D95" i="58" s="1"/>
  <c r="T51" i="58"/>
  <c r="T89" i="58"/>
  <c r="T85" i="58" s="1"/>
  <c r="D57" i="58"/>
  <c r="D91" i="58" s="1"/>
  <c r="D54" i="58"/>
  <c r="D88" i="58" s="1"/>
  <c r="D64" i="58"/>
  <c r="D98" i="58" s="1"/>
  <c r="D56" i="58"/>
  <c r="D90" i="58" s="1"/>
  <c r="D60" i="58"/>
  <c r="D94" i="58" s="1"/>
  <c r="D65" i="58"/>
  <c r="D99" i="58" s="1"/>
  <c r="D58" i="58"/>
  <c r="D92" i="58" s="1"/>
  <c r="D63" i="58"/>
  <c r="D97" i="58" s="1"/>
  <c r="D53" i="58"/>
  <c r="D59" i="58"/>
  <c r="D93" i="58" s="1"/>
  <c r="E55" i="58"/>
  <c r="E51" i="58" s="1"/>
  <c r="AO27" i="56"/>
  <c r="D87" i="58" l="1"/>
  <c r="AQ27" i="56"/>
  <c r="E89" i="58"/>
  <c r="E85" i="58" s="1"/>
  <c r="D55" i="58" l="1"/>
  <c r="AR27" i="56"/>
  <c r="D89" i="58" l="1"/>
  <c r="D85" i="58" s="1"/>
  <c r="D51" i="58"/>
  <c r="AU27" i="56"/>
  <c r="AP22" i="56" l="1"/>
  <c r="AP25" i="56"/>
  <c r="AP18" i="56"/>
  <c r="AP20" i="56"/>
  <c r="AP28" i="56"/>
  <c r="AP23" i="56"/>
  <c r="AP19" i="56"/>
  <c r="AP24" i="56"/>
  <c r="AP27" i="56"/>
  <c r="V70" i="58"/>
  <c r="T32" i="58"/>
  <c r="AN29" i="56" s="1"/>
  <c r="G70" i="58" l="1"/>
  <c r="V104" i="58"/>
  <c r="G104" i="58" s="1"/>
  <c r="AO29" i="56"/>
  <c r="AP29" i="56" s="1"/>
  <c r="T70" i="58"/>
  <c r="E70" i="58" s="1"/>
  <c r="AQ29" i="56" l="1"/>
  <c r="AR29" i="56" s="1"/>
  <c r="T104" i="58"/>
  <c r="E104" i="58" s="1"/>
  <c r="AU29" i="56"/>
  <c r="D70" i="58"/>
  <c r="D104" i="58"/>
  <c r="T34" i="58" l="1"/>
  <c r="AN31" i="56" s="1"/>
  <c r="AO31" i="56" s="1"/>
  <c r="AP31" i="56" s="1"/>
  <c r="T35" i="58"/>
  <c r="AN32" i="56" s="1"/>
  <c r="AO32" i="56" s="1"/>
  <c r="AP32" i="56" s="1"/>
  <c r="V72" i="58"/>
  <c r="V74" i="58"/>
  <c r="T33" i="58"/>
  <c r="AN30" i="56" s="1"/>
  <c r="V73" i="58"/>
  <c r="T36" i="58"/>
  <c r="AN33" i="56" s="1"/>
  <c r="AO33" i="56" s="1"/>
  <c r="AP33" i="56" s="1"/>
  <c r="V12" i="58"/>
  <c r="V71" i="58"/>
  <c r="V105" i="58" s="1"/>
  <c r="T73" i="58" l="1"/>
  <c r="T107" i="58" s="1"/>
  <c r="V107" i="58"/>
  <c r="V108" i="58"/>
  <c r="G108" i="58" s="1"/>
  <c r="T72" i="58"/>
  <c r="T106" i="58" s="1"/>
  <c r="V106" i="58"/>
  <c r="AO30" i="56"/>
  <c r="AP30" i="56" s="1"/>
  <c r="AN26" i="56"/>
  <c r="G73" i="58"/>
  <c r="T74" i="58"/>
  <c r="AQ33" i="56" s="1"/>
  <c r="G72" i="58"/>
  <c r="G107" i="58"/>
  <c r="G74" i="58"/>
  <c r="T12" i="58"/>
  <c r="E107" i="58"/>
  <c r="AQ32" i="56"/>
  <c r="E73" i="58"/>
  <c r="G105" i="58"/>
  <c r="E106" i="58"/>
  <c r="G71" i="58"/>
  <c r="G106" i="58"/>
  <c r="T71" i="58"/>
  <c r="V50" i="58"/>
  <c r="E72" i="58" l="1"/>
  <c r="V11" i="58"/>
  <c r="T11" i="58"/>
  <c r="E74" i="58"/>
  <c r="T108" i="58"/>
  <c r="E108" i="58" s="1"/>
  <c r="D108" i="58" s="1"/>
  <c r="AQ31" i="56"/>
  <c r="E71" i="58"/>
  <c r="T105" i="58"/>
  <c r="E105" i="58" s="1"/>
  <c r="D105" i="58" s="1"/>
  <c r="G84" i="58"/>
  <c r="AN34" i="56"/>
  <c r="AO26" i="56"/>
  <c r="AP26" i="56" s="1"/>
  <c r="D106" i="58"/>
  <c r="D73" i="58"/>
  <c r="D107" i="58"/>
  <c r="D72" i="58"/>
  <c r="G50" i="58"/>
  <c r="V84" i="58"/>
  <c r="AU32" i="56"/>
  <c r="AR32" i="56"/>
  <c r="T50" i="58"/>
  <c r="AQ30" i="56"/>
  <c r="AR31" i="56"/>
  <c r="AU31" i="56"/>
  <c r="AU33" i="56"/>
  <c r="AR33" i="56"/>
  <c r="D74" i="58" l="1"/>
  <c r="AO34" i="56"/>
  <c r="AP34" i="56" s="1"/>
  <c r="AN35" i="56"/>
  <c r="AO35" i="56" s="1"/>
  <c r="AP35" i="56" s="1"/>
  <c r="AN37" i="56"/>
  <c r="D71" i="58"/>
  <c r="D50" i="58" s="1"/>
  <c r="T84" i="58"/>
  <c r="E50" i="58"/>
  <c r="AQ26" i="56"/>
  <c r="AR30" i="56"/>
  <c r="AN39" i="56" l="1"/>
  <c r="AO39" i="56" s="1"/>
  <c r="AP39" i="56" s="1"/>
  <c r="AN40" i="56"/>
  <c r="AO40" i="56" s="1"/>
  <c r="AP40" i="56" s="1"/>
  <c r="AO37" i="56"/>
  <c r="AP37" i="56" s="1"/>
  <c r="AT37" i="56"/>
  <c r="AU37" i="56" s="1"/>
  <c r="AQ34" i="56"/>
  <c r="AR26" i="56"/>
  <c r="AU30" i="56"/>
  <c r="AT26" i="56"/>
  <c r="D84" i="58"/>
  <c r="E84" i="58"/>
  <c r="AU26" i="56" l="1"/>
  <c r="AT34" i="56"/>
  <c r="AQ35" i="56"/>
  <c r="AR35" i="56" s="1"/>
  <c r="AR34" i="56"/>
  <c r="AQ39" i="56" l="1"/>
  <c r="AQ40" i="56" s="1"/>
  <c r="AT35" i="56"/>
  <c r="AU35" i="56" s="1"/>
  <c r="AU34" i="56"/>
  <c r="AR39" i="56" l="1"/>
  <c r="AT39" i="56"/>
  <c r="AU39" i="56" s="1"/>
  <c r="AR40" i="56"/>
  <c r="AT40" i="56" l="1"/>
  <c r="AS40" i="56"/>
  <c r="AS29" i="56"/>
  <c r="AS18" i="56"/>
  <c r="AS20" i="56"/>
  <c r="AS23" i="56"/>
  <c r="AS27" i="56"/>
  <c r="AS19" i="56"/>
  <c r="AS28" i="56"/>
  <c r="AS22" i="56"/>
  <c r="AS25" i="56"/>
  <c r="AS24" i="56"/>
  <c r="AS37" i="56"/>
  <c r="AS32" i="56"/>
  <c r="AS31" i="56"/>
  <c r="AS33" i="56"/>
  <c r="AS30" i="56"/>
  <c r="AS26" i="56"/>
  <c r="AS34" i="56"/>
  <c r="AS35" i="56"/>
  <c r="AS39" i="56"/>
  <c r="AU40" i="56"/>
  <c r="AV39" i="56"/>
  <c r="AV40" i="56" l="1"/>
  <c r="AV37" i="56"/>
  <c r="AV28" i="56"/>
  <c r="AV27" i="56"/>
  <c r="AV29" i="56"/>
  <c r="AV19" i="56"/>
  <c r="AV24" i="56"/>
  <c r="AV18" i="56"/>
  <c r="AV22" i="56"/>
  <c r="AV23" i="56"/>
  <c r="AV20" i="56"/>
  <c r="AV25" i="56"/>
  <c r="AV31" i="56"/>
  <c r="AV32" i="56"/>
  <c r="AV33" i="56"/>
  <c r="AV30" i="56"/>
  <c r="AV26" i="56"/>
  <c r="AV34" i="56"/>
  <c r="AV35" i="56"/>
  <c r="W14" i="58"/>
  <c r="W19" i="58"/>
  <c r="W20" i="58"/>
  <c r="W23" i="58"/>
  <c r="W16" i="58"/>
  <c r="W24" i="58"/>
  <c r="W22" i="58"/>
  <c r="W25" i="58"/>
  <c r="W26" i="58"/>
  <c r="W18" i="58"/>
  <c r="W21" i="58"/>
  <c r="W27" i="58"/>
  <c r="W15" i="58"/>
  <c r="Y13" i="58"/>
  <c r="W17" i="58" l="1"/>
  <c r="W13" i="58" s="1"/>
  <c r="AW27" i="56" l="1"/>
  <c r="AX27" i="56" l="1"/>
  <c r="W32" i="58"/>
  <c r="AW29" i="56" l="1"/>
  <c r="AX29" i="56" s="1"/>
  <c r="W36" i="58"/>
  <c r="W35" i="58"/>
  <c r="W34" i="58"/>
  <c r="Y12" i="58"/>
  <c r="W33" i="58"/>
  <c r="AW30" i="56" l="1"/>
  <c r="AX30" i="56" s="1"/>
  <c r="AW32" i="56"/>
  <c r="AX32" i="56" s="1"/>
  <c r="AW33" i="56"/>
  <c r="AX33" i="56" s="1"/>
  <c r="AW31" i="56"/>
  <c r="W12" i="58"/>
  <c r="Y11" i="58" l="1"/>
  <c r="W11" i="58"/>
  <c r="AX31" i="56"/>
  <c r="AW26" i="56"/>
  <c r="AW34" i="56" s="1"/>
  <c r="AX26" i="56" l="1"/>
  <c r="AX34" i="56" l="1"/>
  <c r="F85" i="32" s="1"/>
  <c r="F87" i="32" s="1"/>
  <c r="AW35" i="56"/>
  <c r="AW37" i="56"/>
  <c r="AX37" i="56" l="1"/>
  <c r="AX35" i="56"/>
  <c r="AW39" i="56"/>
  <c r="AX39" i="56" l="1"/>
  <c r="AW40" i="56"/>
  <c r="AW44" i="56" s="1"/>
  <c r="AX40" i="56" l="1"/>
  <c r="AY39" i="56"/>
  <c r="AY28" i="56" l="1"/>
  <c r="G19" i="50"/>
  <c r="G20" i="50" s="1"/>
  <c r="G23" i="50" s="1"/>
  <c r="G30" i="50" s="1"/>
  <c r="G34" i="50" s="1"/>
  <c r="AY18" i="56"/>
  <c r="AY23" i="56"/>
  <c r="AY21" i="56"/>
  <c r="AY27" i="56"/>
  <c r="AY25" i="56"/>
  <c r="AY29" i="56"/>
  <c r="AY22" i="56"/>
  <c r="AY30" i="56"/>
  <c r="AY33" i="56"/>
  <c r="AY32" i="56"/>
  <c r="AY31" i="56"/>
  <c r="AY26" i="56"/>
  <c r="AY34" i="56"/>
  <c r="AY35" i="56"/>
  <c r="AY37" i="56"/>
  <c r="AY40" i="56"/>
  <c r="Z14" i="58"/>
  <c r="Z19" i="58"/>
  <c r="Z20" i="58"/>
  <c r="Z25" i="58"/>
  <c r="Z23" i="58"/>
  <c r="Z18" i="58"/>
  <c r="Z22" i="58"/>
  <c r="Z27" i="58"/>
  <c r="Z21" i="58"/>
  <c r="Z26" i="58"/>
  <c r="Z24" i="58"/>
  <c r="Z16" i="58"/>
  <c r="AB13" i="58"/>
  <c r="Z15" i="58"/>
  <c r="Z17" i="58" l="1"/>
  <c r="Z13" i="58" s="1"/>
  <c r="AZ27" i="56" l="1"/>
  <c r="BA27" i="56" l="1"/>
  <c r="BB28" i="56" l="1"/>
  <c r="BB21" i="56"/>
  <c r="BB23" i="56"/>
  <c r="BB25" i="56"/>
  <c r="BB22" i="56"/>
  <c r="BB18" i="56"/>
  <c r="BB27" i="56"/>
  <c r="Z32" i="58"/>
  <c r="AZ29" i="56" s="1"/>
  <c r="Z34" i="58"/>
  <c r="AZ31" i="56" s="1"/>
  <c r="BA31" i="56" s="1"/>
  <c r="BB31" i="56" s="1"/>
  <c r="Z35" i="58"/>
  <c r="AZ32" i="56" s="1"/>
  <c r="BA32" i="56" s="1"/>
  <c r="BB32" i="56" s="1"/>
  <c r="Z33" i="58"/>
  <c r="AZ30" i="56" s="1"/>
  <c r="BA30" i="56" s="1"/>
  <c r="BB30" i="56" s="1"/>
  <c r="AB12" i="58"/>
  <c r="Z36" i="58"/>
  <c r="AZ33" i="56" s="1"/>
  <c r="BA33" i="56" s="1"/>
  <c r="BB33" i="56" s="1"/>
  <c r="AC14" i="58"/>
  <c r="AC19" i="58"/>
  <c r="AC26" i="58"/>
  <c r="AC22" i="58"/>
  <c r="AC20" i="58"/>
  <c r="AC25" i="58"/>
  <c r="AC23" i="58"/>
  <c r="AC27" i="58"/>
  <c r="AC18" i="58"/>
  <c r="AC15" i="58"/>
  <c r="AC21" i="58"/>
  <c r="AC24" i="58"/>
  <c r="AC16" i="58"/>
  <c r="AE13" i="58"/>
  <c r="BA29" i="56" l="1"/>
  <c r="BB29" i="56" s="1"/>
  <c r="AZ26" i="56"/>
  <c r="AC17" i="58"/>
  <c r="AC13" i="58" s="1"/>
  <c r="BC27" i="56" s="1"/>
  <c r="Z12" i="58"/>
  <c r="AB11" i="58" l="1"/>
  <c r="Z11" i="58"/>
  <c r="BA26" i="56"/>
  <c r="BB26" i="56" s="1"/>
  <c r="AZ34" i="56"/>
  <c r="BD27" i="56"/>
  <c r="AC32" i="58"/>
  <c r="BC29" i="56" s="1"/>
  <c r="AZ35" i="56" l="1"/>
  <c r="BA35" i="56" s="1"/>
  <c r="BB35" i="56" s="1"/>
  <c r="BA34" i="56"/>
  <c r="BB34" i="56" s="1"/>
  <c r="AZ37" i="56"/>
  <c r="BA37" i="56" s="1"/>
  <c r="BB37" i="56" s="1"/>
  <c r="BD29" i="56"/>
  <c r="AC36" i="58"/>
  <c r="AC34" i="58"/>
  <c r="AC33" i="58"/>
  <c r="AE12" i="58"/>
  <c r="AC35" i="58"/>
  <c r="AZ39" i="56" l="1"/>
  <c r="AZ40" i="56" s="1"/>
  <c r="BA40" i="56" s="1"/>
  <c r="BB40" i="56" s="1"/>
  <c r="BC30" i="56"/>
  <c r="BD30" i="56" s="1"/>
  <c r="BC31" i="56"/>
  <c r="BD31" i="56" s="1"/>
  <c r="AC12" i="58"/>
  <c r="BC32" i="56"/>
  <c r="BC33" i="56"/>
  <c r="AE11" i="58" l="1"/>
  <c r="AC11" i="58"/>
  <c r="BA39" i="56"/>
  <c r="BB39" i="56" s="1"/>
  <c r="BC26" i="56"/>
  <c r="BD26" i="56" s="1"/>
  <c r="BD33" i="56"/>
  <c r="BD32" i="56"/>
  <c r="BC34" i="56" l="1"/>
  <c r="BC35" i="56" s="1"/>
  <c r="BC37" i="56" l="1"/>
  <c r="BD34" i="56"/>
  <c r="BD37" i="56"/>
  <c r="BC39" i="56"/>
  <c r="BD35" i="56"/>
  <c r="BC40" i="56" l="1"/>
  <c r="BD39" i="56"/>
  <c r="BD40" i="56" l="1"/>
  <c r="BE40" i="56" l="1"/>
  <c r="BE27" i="56"/>
  <c r="BE21" i="56"/>
  <c r="BE29" i="56"/>
  <c r="BE22" i="56"/>
  <c r="BE18" i="56"/>
  <c r="BE23" i="56"/>
  <c r="BE25" i="56"/>
  <c r="BE28" i="56"/>
  <c r="BE30" i="56"/>
  <c r="BE31" i="56"/>
  <c r="BE32" i="56"/>
  <c r="BE33" i="56"/>
  <c r="BE26" i="56"/>
  <c r="BE34" i="56"/>
  <c r="BE35" i="56"/>
  <c r="BE37" i="56"/>
  <c r="BE39" i="56"/>
  <c r="AF14" i="58"/>
  <c r="AF16" i="58"/>
  <c r="AF22" i="58"/>
  <c r="AF26" i="58"/>
  <c r="AF20" i="58"/>
  <c r="AF24" i="58"/>
  <c r="AF19" i="58"/>
  <c r="AF27" i="58"/>
  <c r="AF23" i="58"/>
  <c r="AF21" i="58"/>
  <c r="AF25" i="58"/>
  <c r="AF18" i="58"/>
  <c r="AH13" i="58"/>
  <c r="AF15" i="58"/>
  <c r="AF17" i="58" l="1"/>
  <c r="AF13" i="58" s="1"/>
  <c r="BF27" i="56" l="1"/>
  <c r="BG27" i="56" l="1"/>
  <c r="AF32" i="58"/>
  <c r="BF29" i="56" l="1"/>
  <c r="BG29" i="56" l="1"/>
  <c r="AF35" i="58"/>
  <c r="AF34" i="58"/>
  <c r="AF36" i="58"/>
  <c r="BF33" i="56" s="1"/>
  <c r="BG33" i="56" s="1"/>
  <c r="AH12" i="58"/>
  <c r="AF33" i="58"/>
  <c r="BF30" i="56" l="1"/>
  <c r="BG30" i="56" s="1"/>
  <c r="BF31" i="56"/>
  <c r="BG31" i="56" s="1"/>
  <c r="AF12" i="58"/>
  <c r="BF32" i="56"/>
  <c r="AH11" i="58" l="1"/>
  <c r="AF11" i="58"/>
  <c r="BF26" i="56"/>
  <c r="BF34" i="56" s="1"/>
  <c r="BG32" i="56"/>
  <c r="BG26" i="56" l="1"/>
  <c r="BF37" i="56"/>
  <c r="BG34" i="56"/>
  <c r="BF35" i="56"/>
  <c r="BG35" i="56" l="1"/>
  <c r="BF39" i="56"/>
  <c r="BG37" i="56"/>
  <c r="BF40" i="56" l="1"/>
  <c r="BG39" i="56"/>
  <c r="BG40" i="56" l="1"/>
  <c r="BH25" i="56" l="1"/>
  <c r="BH22" i="56"/>
  <c r="BH28" i="56"/>
  <c r="BH23" i="56"/>
  <c r="BH18" i="56"/>
  <c r="BH27" i="56"/>
  <c r="BH21" i="56"/>
  <c r="BH29" i="56"/>
  <c r="BH30" i="56"/>
  <c r="BH33" i="56"/>
  <c r="BH31" i="56"/>
  <c r="BH32" i="56"/>
  <c r="BH26" i="56"/>
  <c r="BH34" i="56"/>
  <c r="BH37" i="56"/>
  <c r="BH35" i="56"/>
  <c r="BH40" i="56"/>
  <c r="BH39" i="56"/>
  <c r="AI14" i="58"/>
  <c r="AI21" i="58"/>
  <c r="AI16" i="58"/>
  <c r="AI25" i="58"/>
  <c r="AI27" i="58"/>
  <c r="AI22" i="58"/>
  <c r="AI23" i="58"/>
  <c r="AI26" i="58"/>
  <c r="AI19" i="58"/>
  <c r="AI24" i="58"/>
  <c r="AI18" i="58"/>
  <c r="AI15" i="58"/>
  <c r="AI20" i="58"/>
  <c r="AK13" i="58"/>
  <c r="AI17" i="58" l="1"/>
  <c r="AI13" i="58" s="1"/>
  <c r="BI27" i="56" l="1"/>
  <c r="BJ27" i="56" l="1"/>
  <c r="AI32" i="58"/>
  <c r="BI29" i="56" l="1"/>
  <c r="BJ29" i="56" l="1"/>
  <c r="AI34" i="58"/>
  <c r="AI36" i="58"/>
  <c r="AI35" i="58"/>
  <c r="BI32" i="56" s="1"/>
  <c r="BJ32" i="56" s="1"/>
  <c r="AK12" i="58"/>
  <c r="AI33" i="58"/>
  <c r="BI30" i="56" l="1"/>
  <c r="BJ30" i="56" s="1"/>
  <c r="E33" i="58"/>
  <c r="AO33" i="58" s="1"/>
  <c r="AI12" i="58"/>
  <c r="BI33" i="56"/>
  <c r="BJ33" i="56" s="1"/>
  <c r="BI31" i="56"/>
  <c r="AK11" i="58" l="1"/>
  <c r="AI11" i="58"/>
  <c r="BJ31" i="56"/>
  <c r="BI26" i="56"/>
  <c r="BI34" i="56" l="1"/>
  <c r="BJ26" i="56"/>
  <c r="BJ34" i="56" l="1"/>
  <c r="BI35" i="56"/>
  <c r="BJ35" i="56" s="1"/>
  <c r="BI37" i="56"/>
  <c r="BJ37" i="56" s="1"/>
  <c r="AL14" i="58"/>
  <c r="BI39" i="56" l="1"/>
  <c r="BI40" i="56" s="1"/>
  <c r="E14" i="58"/>
  <c r="AO14" i="58" s="1"/>
  <c r="AL24" i="58"/>
  <c r="AL21" i="58"/>
  <c r="E21" i="58" s="1"/>
  <c r="AO21" i="58" s="1"/>
  <c r="AL16" i="58"/>
  <c r="AL22" i="58"/>
  <c r="AL20" i="58"/>
  <c r="E20" i="58" s="1"/>
  <c r="AO20" i="58" s="1"/>
  <c r="AL26" i="58"/>
  <c r="AL19" i="58"/>
  <c r="AL27" i="58"/>
  <c r="AL15" i="58"/>
  <c r="AL18" i="58"/>
  <c r="AL23" i="58"/>
  <c r="AN13" i="58"/>
  <c r="AL25" i="58"/>
  <c r="BJ39" i="56" l="1"/>
  <c r="AQ20" i="58"/>
  <c r="AQ14" i="58"/>
  <c r="E27" i="58"/>
  <c r="AO27" i="58" s="1"/>
  <c r="AQ27" i="58" s="1"/>
  <c r="E26" i="58"/>
  <c r="AO26" i="58" s="1"/>
  <c r="AQ26" i="58" s="1"/>
  <c r="AQ21" i="58"/>
  <c r="E15" i="58"/>
  <c r="AO15" i="58" s="1"/>
  <c r="AQ15" i="58" s="1"/>
  <c r="E16" i="58"/>
  <c r="AO16" i="58" s="1"/>
  <c r="AQ16" i="58" s="1"/>
  <c r="E23" i="58"/>
  <c r="AO23" i="58" s="1"/>
  <c r="AQ23" i="58" s="1"/>
  <c r="BK39" i="56"/>
  <c r="E24" i="58"/>
  <c r="AO24" i="58" s="1"/>
  <c r="AQ24" i="58" s="1"/>
  <c r="E18" i="58"/>
  <c r="AO18" i="58" s="1"/>
  <c r="AL17" i="58"/>
  <c r="AL13" i="58" s="1"/>
  <c r="BL27" i="56" s="1"/>
  <c r="C40" i="56"/>
  <c r="BJ40" i="56"/>
  <c r="BK40" i="56" s="1"/>
  <c r="E22" i="58"/>
  <c r="AO22" i="58" s="1"/>
  <c r="AQ22" i="58" s="1"/>
  <c r="E25" i="58"/>
  <c r="AO25" i="58" s="1"/>
  <c r="AQ25" i="58" s="1"/>
  <c r="E19" i="58"/>
  <c r="AO19" i="58" s="1"/>
  <c r="AQ19" i="58" s="1"/>
  <c r="AS19" i="58" s="1"/>
  <c r="AO17" i="58" l="1"/>
  <c r="AO13" i="58" s="1"/>
  <c r="BK29" i="56"/>
  <c r="BK32" i="56"/>
  <c r="BK31" i="56"/>
  <c r="BK30" i="56"/>
  <c r="BK28" i="56"/>
  <c r="BK18" i="56"/>
  <c r="BK21" i="56"/>
  <c r="BK33" i="56"/>
  <c r="BK26" i="56"/>
  <c r="BK34" i="56"/>
  <c r="BK27" i="56"/>
  <c r="BK22" i="56"/>
  <c r="BK23" i="56"/>
  <c r="BK25" i="56"/>
  <c r="BK37" i="56"/>
  <c r="BK35" i="56"/>
  <c r="E17" i="58"/>
  <c r="E13" i="58" s="1"/>
  <c r="AQ18" i="58"/>
  <c r="AQ17" i="58" s="1"/>
  <c r="AQ13" i="58" s="1"/>
  <c r="C27" i="56"/>
  <c r="BM27" i="56"/>
  <c r="BN27" i="56" s="1"/>
  <c r="BL29" i="56" l="1"/>
  <c r="C29" i="56" s="1"/>
  <c r="E32" i="58"/>
  <c r="AO32" i="58" s="1"/>
  <c r="AQ32" i="58" s="1"/>
  <c r="AL36" i="58"/>
  <c r="AL34" i="58"/>
  <c r="AL35" i="58"/>
  <c r="BL32" i="56" s="1"/>
  <c r="C32" i="56" s="1"/>
  <c r="AN12" i="58"/>
  <c r="AQ33" i="58"/>
  <c r="BM29" i="56" l="1"/>
  <c r="BN29" i="56" s="1"/>
  <c r="E35" i="58"/>
  <c r="AO35" i="58" s="1"/>
  <c r="AQ35" i="58" s="1"/>
  <c r="E34" i="58"/>
  <c r="AO34" i="58" s="1"/>
  <c r="AQ34" i="58" s="1"/>
  <c r="E36" i="58"/>
  <c r="AO36" i="58" s="1"/>
  <c r="AQ36" i="58" s="1"/>
  <c r="BL31" i="56"/>
  <c r="BM31" i="56" s="1"/>
  <c r="BN31" i="56" s="1"/>
  <c r="BM32" i="56"/>
  <c r="BN32" i="56" s="1"/>
  <c r="AL12" i="58"/>
  <c r="BL33" i="56"/>
  <c r="BL30" i="56"/>
  <c r="AN11" i="58" l="1"/>
  <c r="AL11" i="58"/>
  <c r="AO12" i="58"/>
  <c r="AO11" i="58" s="1"/>
  <c r="AQ12" i="58"/>
  <c r="AS9" i="58" s="1"/>
  <c r="E12" i="58"/>
  <c r="E11" i="58" s="1"/>
  <c r="C31" i="56"/>
  <c r="BL26" i="56"/>
  <c r="BM30" i="56"/>
  <c r="BN30" i="56" s="1"/>
  <c r="C30" i="56"/>
  <c r="C33" i="56"/>
  <c r="BM33" i="56"/>
  <c r="BN33" i="56" s="1"/>
  <c r="AQ11" i="58" l="1"/>
  <c r="BL34" i="56"/>
  <c r="BM26" i="56"/>
  <c r="BN26" i="56" s="1"/>
  <c r="C26" i="56"/>
  <c r="BL37" i="56" l="1"/>
  <c r="BM34" i="56"/>
  <c r="BN34" i="56" s="1"/>
  <c r="BL35" i="56"/>
  <c r="C34" i="56"/>
  <c r="BL39" i="56" l="1"/>
  <c r="C39" i="56" s="1"/>
  <c r="BM35" i="56"/>
  <c r="BN35" i="56" s="1"/>
  <c r="C35" i="56"/>
  <c r="C36" i="56" s="1"/>
  <c r="BM37" i="56"/>
  <c r="BN37" i="56" s="1"/>
  <c r="C37" i="56"/>
  <c r="C38" i="56" s="1"/>
  <c r="AS17" i="58"/>
  <c r="AR22" i="58"/>
  <c r="AR16" i="58"/>
  <c r="AR17" i="58"/>
  <c r="AS23" i="58"/>
  <c r="AR21" i="58"/>
  <c r="AR23" i="58"/>
  <c r="AR25" i="58"/>
  <c r="AS24" i="58"/>
  <c r="AR24" i="58"/>
  <c r="AR18" i="58"/>
  <c r="AR26" i="58"/>
  <c r="AR19" i="58"/>
  <c r="AS16" i="58"/>
  <c r="AS26" i="58"/>
  <c r="AS14" i="58"/>
  <c r="AS15" i="58"/>
  <c r="AS22" i="58"/>
  <c r="AS27" i="58"/>
  <c r="AS21" i="58"/>
  <c r="AS25" i="58"/>
  <c r="AS20" i="58"/>
  <c r="AS18" i="58"/>
  <c r="AS13" i="58"/>
  <c r="AR27" i="58"/>
  <c r="BM39" i="56" l="1"/>
  <c r="BN39" i="56" s="1"/>
  <c r="AR13" i="58"/>
  <c r="AR32" i="58"/>
  <c r="AS32" i="58"/>
  <c r="AS36" i="58"/>
  <c r="AR36" i="58"/>
  <c r="AS33" i="58"/>
  <c r="AR35" i="58"/>
  <c r="AR33" i="58"/>
  <c r="AR34" i="58"/>
  <c r="AS35" i="58"/>
  <c r="AS34" i="58"/>
  <c r="AR12" i="58" l="1"/>
  <c r="AP3" i="58"/>
  <c r="AS11" i="58"/>
  <c r="AS12" i="58"/>
  <c r="F13" i="57"/>
  <c r="AP17" i="57"/>
  <c r="AP13" i="57" s="1"/>
  <c r="AR13" i="57" l="1"/>
  <c r="AR17" i="57"/>
  <c r="AR32" i="57"/>
  <c r="AP12" i="57"/>
  <c r="AR12" i="57" s="1"/>
  <c r="F36" i="57"/>
  <c r="G36" i="57" s="1"/>
  <c r="AT36" i="57" s="1"/>
  <c r="AR36" i="57"/>
  <c r="F35" i="57"/>
  <c r="G35" i="57" s="1"/>
  <c r="AT35" i="57" s="1"/>
  <c r="AR35" i="57"/>
  <c r="F34" i="57"/>
  <c r="G34" i="57" s="1"/>
  <c r="AT34" i="57" s="1"/>
  <c r="AR34" i="57"/>
  <c r="F33" i="57"/>
  <c r="G33" i="57" s="1"/>
  <c r="AT33" i="57" s="1"/>
  <c r="AR33" i="57"/>
  <c r="F12" i="57" l="1"/>
  <c r="G32" i="57"/>
  <c r="AT32" i="57" s="1"/>
  <c r="O11" i="57" l="1"/>
  <c r="AA11" i="57"/>
  <c r="AG11" i="57"/>
  <c r="AH34" i="57" s="1"/>
  <c r="AF34" i="57" s="1"/>
  <c r="V31" i="55" s="1"/>
  <c r="X11" i="57"/>
  <c r="Y34" i="57" s="1"/>
  <c r="W34" i="57" s="1"/>
  <c r="S31" i="55" s="1"/>
  <c r="I11" i="57"/>
  <c r="J14" i="57" s="1"/>
  <c r="AM11" i="57"/>
  <c r="AN35" i="57" s="1"/>
  <c r="AL35" i="57" s="1"/>
  <c r="X32" i="55" s="1"/>
  <c r="U11" i="57"/>
  <c r="V24" i="57" s="1"/>
  <c r="AJ11" i="57"/>
  <c r="AK34" i="57" s="1"/>
  <c r="AI34" i="57" s="1"/>
  <c r="W31" i="55" s="1"/>
  <c r="R11" i="57"/>
  <c r="S34" i="57" s="1"/>
  <c r="S72" i="57" s="1"/>
  <c r="AD11" i="57"/>
  <c r="AE35" i="57" s="1"/>
  <c r="AC35" i="57" s="1"/>
  <c r="U32" i="55" s="1"/>
  <c r="L11" i="57"/>
  <c r="M34" i="57" s="1"/>
  <c r="K34" i="57" s="1"/>
  <c r="P34" i="57"/>
  <c r="N34" i="57" s="1"/>
  <c r="P15" i="57"/>
  <c r="AB35" i="57"/>
  <c r="Z35" i="57" s="1"/>
  <c r="T32" i="55" s="1"/>
  <c r="P36" i="57"/>
  <c r="P74" i="57" s="1"/>
  <c r="AB34" i="57"/>
  <c r="Z34" i="57" s="1"/>
  <c r="T31" i="55" s="1"/>
  <c r="AN34" i="57"/>
  <c r="AL34" i="57" s="1"/>
  <c r="X31" i="55" s="1"/>
  <c r="P33" i="57"/>
  <c r="P71" i="57" s="1"/>
  <c r="Y33" i="57"/>
  <c r="W33" i="57" s="1"/>
  <c r="S30" i="55" s="1"/>
  <c r="P35" i="57"/>
  <c r="Y35" i="57"/>
  <c r="W35" i="57" s="1"/>
  <c r="S32" i="55" s="1"/>
  <c r="AH21" i="57"/>
  <c r="AF21" i="57" s="1"/>
  <c r="AH18" i="57"/>
  <c r="AF18" i="57" s="1"/>
  <c r="AH19" i="57"/>
  <c r="AF19" i="57" s="1"/>
  <c r="AH16" i="57"/>
  <c r="AF16" i="57" s="1"/>
  <c r="AH20" i="57"/>
  <c r="AF20" i="57" s="1"/>
  <c r="AH23" i="57"/>
  <c r="AF23" i="57" s="1"/>
  <c r="AH22" i="57"/>
  <c r="AF22" i="57" s="1"/>
  <c r="AH17" i="57"/>
  <c r="AH14" i="57"/>
  <c r="AH27" i="57"/>
  <c r="AF27" i="57" s="1"/>
  <c r="V27" i="57"/>
  <c r="V17" i="57"/>
  <c r="V22" i="57"/>
  <c r="V14" i="57"/>
  <c r="AB21" i="57"/>
  <c r="Z21" i="57" s="1"/>
  <c r="AB14" i="57"/>
  <c r="AH35" i="57"/>
  <c r="AF35" i="57" s="1"/>
  <c r="V32" i="55" s="1"/>
  <c r="AB36" i="57"/>
  <c r="Z36" i="57" s="1"/>
  <c r="T33" i="55" s="1"/>
  <c r="P32" i="57"/>
  <c r="Y32" i="57"/>
  <c r="W32" i="57" s="1"/>
  <c r="S29" i="55" s="1"/>
  <c r="G12" i="57"/>
  <c r="AT12" i="57" s="1"/>
  <c r="AK32" i="57"/>
  <c r="AI32" i="57" s="1"/>
  <c r="W29" i="55" s="1"/>
  <c r="AH32" i="57"/>
  <c r="AF32" i="57" s="1"/>
  <c r="V29" i="55" s="1"/>
  <c r="AH33" i="57"/>
  <c r="AF33" i="57" s="1"/>
  <c r="V30" i="55" s="1"/>
  <c r="P14" i="57"/>
  <c r="P17" i="57"/>
  <c r="P26" i="57"/>
  <c r="P18" i="57"/>
  <c r="P22" i="57"/>
  <c r="P20" i="57"/>
  <c r="P21" i="57"/>
  <c r="P27" i="57"/>
  <c r="P25" i="57"/>
  <c r="P16" i="57"/>
  <c r="P19" i="57"/>
  <c r="P23" i="57"/>
  <c r="P24" i="57"/>
  <c r="J34" i="57"/>
  <c r="J21" i="57"/>
  <c r="J15" i="57"/>
  <c r="J20" i="57"/>
  <c r="J27" i="57"/>
  <c r="J19" i="57"/>
  <c r="J25" i="57"/>
  <c r="J22" i="57"/>
  <c r="J16" i="57"/>
  <c r="J24" i="57"/>
  <c r="J23" i="57"/>
  <c r="J26" i="57"/>
  <c r="J36" i="57"/>
  <c r="J18" i="57"/>
  <c r="J32" i="57"/>
  <c r="J35" i="57"/>
  <c r="AH36" i="57"/>
  <c r="AF36" i="57" s="1"/>
  <c r="V33" i="55" s="1"/>
  <c r="M26" i="57"/>
  <c r="M14" i="57"/>
  <c r="V34" i="57"/>
  <c r="Y25" i="57"/>
  <c r="W25" i="57" s="1"/>
  <c r="Y16" i="57"/>
  <c r="W16" i="57" s="1"/>
  <c r="Y19" i="57"/>
  <c r="W19" i="57" s="1"/>
  <c r="Y14" i="57"/>
  <c r="Y21" i="57"/>
  <c r="W21" i="57" s="1"/>
  <c r="Y22" i="57"/>
  <c r="W22" i="57" s="1"/>
  <c r="Y23" i="57"/>
  <c r="W23" i="57" s="1"/>
  <c r="Y17" i="57"/>
  <c r="Y26" i="57"/>
  <c r="W26" i="57" s="1"/>
  <c r="Y18" i="57"/>
  <c r="W18" i="57" s="1"/>
  <c r="Y27" i="57"/>
  <c r="W27" i="57" s="1"/>
  <c r="Y24" i="57"/>
  <c r="W24" i="57" s="1"/>
  <c r="Y20" i="57"/>
  <c r="W20" i="57" s="1"/>
  <c r="Y15" i="57"/>
  <c r="W15" i="57" s="1"/>
  <c r="Y36" i="57"/>
  <c r="W36" i="57" s="1"/>
  <c r="S33" i="55" s="1"/>
  <c r="AK14" i="57" l="1"/>
  <c r="S19" i="57"/>
  <c r="S27" i="57"/>
  <c r="V25" i="57"/>
  <c r="V23" i="57"/>
  <c r="AH24" i="57"/>
  <c r="AF24" i="57" s="1"/>
  <c r="AE20" i="57"/>
  <c r="AC20" i="57" s="1"/>
  <c r="AE19" i="57"/>
  <c r="AC19" i="57" s="1"/>
  <c r="AK27" i="57"/>
  <c r="AI27" i="57" s="1"/>
  <c r="V18" i="57"/>
  <c r="V56" i="57" s="1"/>
  <c r="AE16" i="57"/>
  <c r="AC16" i="57" s="1"/>
  <c r="S16" i="57"/>
  <c r="S54" i="57" s="1"/>
  <c r="V35" i="57"/>
  <c r="AK25" i="57"/>
  <c r="AI25" i="57" s="1"/>
  <c r="V26" i="57"/>
  <c r="V64" i="57" s="1"/>
  <c r="S20" i="57"/>
  <c r="S58" i="57" s="1"/>
  <c r="Q34" i="57"/>
  <c r="AK19" i="57"/>
  <c r="AI19" i="57" s="1"/>
  <c r="V20" i="57"/>
  <c r="AK16" i="57"/>
  <c r="AI16" i="57" s="1"/>
  <c r="V16" i="57"/>
  <c r="V33" i="57"/>
  <c r="V71" i="57" s="1"/>
  <c r="AK18" i="57"/>
  <c r="AI18" i="57" s="1"/>
  <c r="AH25" i="57"/>
  <c r="AF25" i="57" s="1"/>
  <c r="AF17" i="57" s="1"/>
  <c r="Q72" i="57"/>
  <c r="S107" i="57"/>
  <c r="M35" i="57"/>
  <c r="K35" i="57" s="1"/>
  <c r="M23" i="57"/>
  <c r="M61" i="57" s="1"/>
  <c r="S25" i="57"/>
  <c r="S32" i="57"/>
  <c r="S70" i="57" s="1"/>
  <c r="AE22" i="57"/>
  <c r="AC22" i="57" s="1"/>
  <c r="AK17" i="57"/>
  <c r="AK22" i="57"/>
  <c r="AI22" i="57" s="1"/>
  <c r="N74" i="57"/>
  <c r="P109" i="57"/>
  <c r="V15" i="57"/>
  <c r="T15" i="57" s="1"/>
  <c r="V36" i="57"/>
  <c r="M20" i="57"/>
  <c r="AE34" i="57"/>
  <c r="AC34" i="57" s="1"/>
  <c r="U31" i="55" s="1"/>
  <c r="AE24" i="57"/>
  <c r="AC24" i="57" s="1"/>
  <c r="M16" i="57"/>
  <c r="S15" i="57"/>
  <c r="Q15" i="57" s="1"/>
  <c r="AE14" i="57"/>
  <c r="M21" i="57"/>
  <c r="K21" i="57" s="1"/>
  <c r="S18" i="57"/>
  <c r="Q18" i="57" s="1"/>
  <c r="AE23" i="57"/>
  <c r="AC23" i="57" s="1"/>
  <c r="AK15" i="57"/>
  <c r="AI15" i="57" s="1"/>
  <c r="AK23" i="57"/>
  <c r="AI23" i="57" s="1"/>
  <c r="AK35" i="57"/>
  <c r="AI35" i="57" s="1"/>
  <c r="W32" i="55" s="1"/>
  <c r="AE33" i="57"/>
  <c r="AC33" i="57" s="1"/>
  <c r="U30" i="55" s="1"/>
  <c r="M72" i="57"/>
  <c r="S22" i="57"/>
  <c r="S60" i="57" s="1"/>
  <c r="AK33" i="57"/>
  <c r="AI33" i="57" s="1"/>
  <c r="W30" i="55" s="1"/>
  <c r="AK36" i="57"/>
  <c r="AI36" i="57" s="1"/>
  <c r="W33" i="55" s="1"/>
  <c r="J17" i="57"/>
  <c r="J13" i="57" s="1"/>
  <c r="AP11" i="57"/>
  <c r="AE15" i="57"/>
  <c r="AC15" i="57" s="1"/>
  <c r="AK26" i="57"/>
  <c r="AI26" i="57" s="1"/>
  <c r="P72" i="57"/>
  <c r="S35" i="57"/>
  <c r="Q35" i="57" s="1"/>
  <c r="M32" i="55" s="1"/>
  <c r="N71" i="57"/>
  <c r="P106" i="57"/>
  <c r="M32" i="57"/>
  <c r="M70" i="57" s="1"/>
  <c r="AE21" i="57"/>
  <c r="AC21" i="57" s="1"/>
  <c r="AE32" i="57"/>
  <c r="AC32" i="57" s="1"/>
  <c r="U29" i="55" s="1"/>
  <c r="M24" i="57"/>
  <c r="M62" i="57" s="1"/>
  <c r="AE18" i="57"/>
  <c r="AC18" i="57" s="1"/>
  <c r="AE27" i="57"/>
  <c r="AC27" i="57" s="1"/>
  <c r="AK24" i="57"/>
  <c r="AI24" i="57" s="1"/>
  <c r="M36" i="57"/>
  <c r="K36" i="57" s="1"/>
  <c r="M22" i="57"/>
  <c r="K22" i="57" s="1"/>
  <c r="AE17" i="57"/>
  <c r="S36" i="57"/>
  <c r="S74" i="57" s="1"/>
  <c r="S26" i="57"/>
  <c r="Q26" i="57" s="1"/>
  <c r="M18" i="57"/>
  <c r="K18" i="57" s="1"/>
  <c r="M15" i="57"/>
  <c r="K15" i="57" s="1"/>
  <c r="S14" i="57"/>
  <c r="S52" i="57" s="1"/>
  <c r="S87" i="57" s="1"/>
  <c r="S21" i="57"/>
  <c r="Q21" i="57" s="1"/>
  <c r="AE25" i="57"/>
  <c r="AC25" i="57" s="1"/>
  <c r="AK21" i="57"/>
  <c r="AI21" i="57" s="1"/>
  <c r="V21" i="57"/>
  <c r="T21" i="57" s="1"/>
  <c r="AH15" i="57"/>
  <c r="AF15" i="57" s="1"/>
  <c r="S33" i="57"/>
  <c r="Q33" i="57" s="1"/>
  <c r="J33" i="57"/>
  <c r="J71" i="57" s="1"/>
  <c r="J106" i="57" s="1"/>
  <c r="M25" i="57"/>
  <c r="S23" i="57"/>
  <c r="M17" i="57"/>
  <c r="M55" i="57" s="1"/>
  <c r="M90" i="57" s="1"/>
  <c r="S24" i="57"/>
  <c r="Q24" i="57" s="1"/>
  <c r="M27" i="57"/>
  <c r="M65" i="57" s="1"/>
  <c r="M100" i="57" s="1"/>
  <c r="M19" i="57"/>
  <c r="K19" i="57" s="1"/>
  <c r="S17" i="57"/>
  <c r="AE36" i="57"/>
  <c r="AC36" i="57" s="1"/>
  <c r="U33" i="55" s="1"/>
  <c r="V32" i="57"/>
  <c r="T32" i="57" s="1"/>
  <c r="AE26" i="57"/>
  <c r="AC26" i="57" s="1"/>
  <c r="AK20" i="57"/>
  <c r="AI20" i="57" s="1"/>
  <c r="V19" i="57"/>
  <c r="V57" i="57" s="1"/>
  <c r="AH26" i="57"/>
  <c r="AF26" i="57" s="1"/>
  <c r="M33" i="57"/>
  <c r="K33" i="57" s="1"/>
  <c r="G30" i="55" s="1"/>
  <c r="AN16" i="57"/>
  <c r="AL16" i="57" s="1"/>
  <c r="AB18" i="57"/>
  <c r="Z18" i="57" s="1"/>
  <c r="AB15" i="57"/>
  <c r="Z15" i="57" s="1"/>
  <c r="AB16" i="57"/>
  <c r="Z16" i="57" s="1"/>
  <c r="AB32" i="57"/>
  <c r="Z32" i="57" s="1"/>
  <c r="T29" i="55" s="1"/>
  <c r="AB26" i="57"/>
  <c r="Z26" i="57" s="1"/>
  <c r="AB25" i="57"/>
  <c r="Z25" i="57" s="1"/>
  <c r="AB23" i="57"/>
  <c r="Z23" i="57" s="1"/>
  <c r="AN32" i="57"/>
  <c r="AL32" i="57" s="1"/>
  <c r="X29" i="55" s="1"/>
  <c r="AN18" i="57"/>
  <c r="AL18" i="57" s="1"/>
  <c r="AN27" i="57"/>
  <c r="AL27" i="57" s="1"/>
  <c r="AB27" i="57"/>
  <c r="Z27" i="57" s="1"/>
  <c r="AN23" i="57"/>
  <c r="AL23" i="57" s="1"/>
  <c r="AN22" i="57"/>
  <c r="AL22" i="57" s="1"/>
  <c r="AN26" i="57"/>
  <c r="AL26" i="57" s="1"/>
  <c r="AB20" i="57"/>
  <c r="Z20" i="57" s="1"/>
  <c r="AB19" i="57"/>
  <c r="Z19" i="57" s="1"/>
  <c r="AB33" i="57"/>
  <c r="Z33" i="57" s="1"/>
  <c r="T30" i="55" s="1"/>
  <c r="AN33" i="57"/>
  <c r="AL33" i="57" s="1"/>
  <c r="X30" i="55" s="1"/>
  <c r="AN36" i="57"/>
  <c r="AL36" i="57" s="1"/>
  <c r="X33" i="55" s="1"/>
  <c r="AN15" i="57"/>
  <c r="AL15" i="57" s="1"/>
  <c r="AN20" i="57"/>
  <c r="AL20" i="57" s="1"/>
  <c r="AN25" i="57"/>
  <c r="AL25" i="57" s="1"/>
  <c r="AN24" i="57"/>
  <c r="AL24" i="57" s="1"/>
  <c r="AN17" i="57"/>
  <c r="AN14" i="57"/>
  <c r="AB17" i="57"/>
  <c r="AN21" i="57"/>
  <c r="AL21" i="57" s="1"/>
  <c r="AB24" i="57"/>
  <c r="Z24" i="57" s="1"/>
  <c r="AN19" i="57"/>
  <c r="AL19" i="57" s="1"/>
  <c r="AB22" i="57"/>
  <c r="Z22" i="57" s="1"/>
  <c r="N36" i="57"/>
  <c r="AR11" i="57"/>
  <c r="N33" i="57"/>
  <c r="AT11" i="57"/>
  <c r="M71" i="57"/>
  <c r="P73" i="57"/>
  <c r="N35" i="57"/>
  <c r="H34" i="57"/>
  <c r="J72" i="57"/>
  <c r="J107" i="57" s="1"/>
  <c r="H24" i="57"/>
  <c r="J62" i="57"/>
  <c r="J97" i="57" s="1"/>
  <c r="S61" i="57"/>
  <c r="Q23" i="57"/>
  <c r="N22" i="57"/>
  <c r="P60" i="57"/>
  <c r="T24" i="57"/>
  <c r="V62" i="57"/>
  <c r="W14" i="57"/>
  <c r="Y13" i="57"/>
  <c r="Y12" i="57" s="1"/>
  <c r="Z14" i="57"/>
  <c r="P56" i="57"/>
  <c r="N18" i="57"/>
  <c r="H25" i="57"/>
  <c r="J63" i="57"/>
  <c r="J98" i="57" s="1"/>
  <c r="P62" i="57"/>
  <c r="N24" i="57"/>
  <c r="V63" i="57"/>
  <c r="T25" i="57"/>
  <c r="V55" i="57"/>
  <c r="V90" i="57" s="1"/>
  <c r="AI14" i="57"/>
  <c r="J55" i="57"/>
  <c r="J90" i="57" s="1"/>
  <c r="T23" i="57"/>
  <c r="V61" i="57"/>
  <c r="T27" i="57"/>
  <c r="V65" i="57"/>
  <c r="V100" i="57" s="1"/>
  <c r="H23" i="57"/>
  <c r="J61" i="57"/>
  <c r="J96" i="57" s="1"/>
  <c r="M56" i="57"/>
  <c r="M52" i="57"/>
  <c r="M87" i="57" s="1"/>
  <c r="K14" i="57"/>
  <c r="T14" i="57"/>
  <c r="V52" i="57"/>
  <c r="V87" i="57" s="1"/>
  <c r="M63" i="57"/>
  <c r="K25" i="57"/>
  <c r="H22" i="57"/>
  <c r="J60" i="57"/>
  <c r="J95" i="57" s="1"/>
  <c r="V72" i="57"/>
  <c r="T34" i="57"/>
  <c r="S55" i="57"/>
  <c r="S90" i="57" s="1"/>
  <c r="S57" i="57"/>
  <c r="Q19" i="57"/>
  <c r="T22" i="57"/>
  <c r="V60" i="57"/>
  <c r="AF14" i="57"/>
  <c r="H16" i="57"/>
  <c r="J54" i="57"/>
  <c r="J89" i="57" s="1"/>
  <c r="P55" i="57"/>
  <c r="P90" i="57" s="1"/>
  <c r="P61" i="57"/>
  <c r="N23" i="57"/>
  <c r="M31" i="55"/>
  <c r="T35" i="57"/>
  <c r="V73" i="57"/>
  <c r="J31" i="55"/>
  <c r="N20" i="57"/>
  <c r="P58" i="57"/>
  <c r="AC14" i="57"/>
  <c r="S62" i="57"/>
  <c r="P53" i="57"/>
  <c r="N15" i="57"/>
  <c r="N26" i="57"/>
  <c r="P64" i="57"/>
  <c r="J57" i="57"/>
  <c r="J92" i="57" s="1"/>
  <c r="H19" i="57"/>
  <c r="K27" i="57"/>
  <c r="Q27" i="57"/>
  <c r="S65" i="57"/>
  <c r="S100" i="57" s="1"/>
  <c r="J65" i="57"/>
  <c r="J100" i="57" s="1"/>
  <c r="H27" i="57"/>
  <c r="Q20" i="57"/>
  <c r="P57" i="57"/>
  <c r="N19" i="57"/>
  <c r="K26" i="57"/>
  <c r="M64" i="57"/>
  <c r="M58" i="57"/>
  <c r="K20" i="57"/>
  <c r="J52" i="57"/>
  <c r="J87" i="57" s="1"/>
  <c r="H14" i="57"/>
  <c r="N25" i="57"/>
  <c r="P63" i="57"/>
  <c r="J74" i="57"/>
  <c r="J109" i="57" s="1"/>
  <c r="H36" i="57"/>
  <c r="J53" i="57"/>
  <c r="J88" i="57" s="1"/>
  <c r="H15" i="57"/>
  <c r="Q25" i="57"/>
  <c r="S63" i="57"/>
  <c r="N27" i="57"/>
  <c r="P65" i="57"/>
  <c r="P100" i="57" s="1"/>
  <c r="T26" i="57"/>
  <c r="K23" i="57"/>
  <c r="P70" i="57"/>
  <c r="N32" i="57"/>
  <c r="T16" i="57"/>
  <c r="V54" i="57"/>
  <c r="M30" i="55"/>
  <c r="G33" i="55"/>
  <c r="W17" i="57"/>
  <c r="H35" i="57"/>
  <c r="J73" i="57"/>
  <c r="J108" i="57" s="1"/>
  <c r="P52" i="57"/>
  <c r="P87" i="57" s="1"/>
  <c r="N14" i="57"/>
  <c r="P13" i="57"/>
  <c r="P12" i="57" s="1"/>
  <c r="J70" i="57"/>
  <c r="J105" i="57" s="1"/>
  <c r="H32" i="57"/>
  <c r="J56" i="57"/>
  <c r="J91" i="57" s="1"/>
  <c r="H18" i="57"/>
  <c r="N16" i="57"/>
  <c r="P54" i="57"/>
  <c r="G31" i="55"/>
  <c r="H20" i="57"/>
  <c r="J58" i="57"/>
  <c r="J93" i="57" s="1"/>
  <c r="M54" i="57"/>
  <c r="K16" i="57"/>
  <c r="H26" i="57"/>
  <c r="J64" i="57"/>
  <c r="J99" i="57" s="1"/>
  <c r="J59" i="57"/>
  <c r="J94" i="57" s="1"/>
  <c r="H21" i="57"/>
  <c r="S56" i="57"/>
  <c r="P59" i="57"/>
  <c r="N21" i="57"/>
  <c r="T20" i="57"/>
  <c r="V58" i="57"/>
  <c r="AI17" i="57" l="1"/>
  <c r="T18" i="57"/>
  <c r="T33" i="57"/>
  <c r="Q16" i="57"/>
  <c r="M73" i="57"/>
  <c r="S59" i="57"/>
  <c r="M57" i="57"/>
  <c r="Q32" i="57"/>
  <c r="K24" i="57"/>
  <c r="K17" i="57" s="1"/>
  <c r="K13" i="57" s="1"/>
  <c r="Q36" i="57"/>
  <c r="AC17" i="57"/>
  <c r="AC13" i="57" s="1"/>
  <c r="U27" i="55" s="1"/>
  <c r="U26" i="55" s="1"/>
  <c r="U34" i="55" s="1"/>
  <c r="Q22" i="57"/>
  <c r="E22" i="57" s="1"/>
  <c r="AO22" i="57" s="1"/>
  <c r="AQ22" i="57" s="1"/>
  <c r="AS22" i="57" s="1"/>
  <c r="K32" i="57"/>
  <c r="G29" i="55" s="1"/>
  <c r="M13" i="57"/>
  <c r="M12" i="57" s="1"/>
  <c r="S64" i="57"/>
  <c r="G64" i="57" s="1"/>
  <c r="S53" i="57"/>
  <c r="S51" i="57" s="1"/>
  <c r="J12" i="57"/>
  <c r="T57" i="57"/>
  <c r="T92" i="57" s="1"/>
  <c r="V92" i="57"/>
  <c r="Q57" i="57"/>
  <c r="Q92" i="57" s="1"/>
  <c r="S92" i="57"/>
  <c r="K73" i="57"/>
  <c r="M108" i="57"/>
  <c r="T62" i="57"/>
  <c r="T97" i="57" s="1"/>
  <c r="V97" i="57"/>
  <c r="N72" i="57"/>
  <c r="P107" i="57"/>
  <c r="S73" i="57"/>
  <c r="N63" i="57"/>
  <c r="N98" i="57" s="1"/>
  <c r="P98" i="57"/>
  <c r="N56" i="57"/>
  <c r="N91" i="57" s="1"/>
  <c r="P91" i="57"/>
  <c r="V13" i="57"/>
  <c r="V12" i="57" s="1"/>
  <c r="T63" i="57"/>
  <c r="T98" i="57" s="1"/>
  <c r="V98" i="57"/>
  <c r="T19" i="57"/>
  <c r="E19" i="57" s="1"/>
  <c r="V70" i="57"/>
  <c r="N54" i="57"/>
  <c r="N89" i="57" s="1"/>
  <c r="P89" i="57"/>
  <c r="N53" i="57"/>
  <c r="N88" i="57" s="1"/>
  <c r="P88" i="57"/>
  <c r="V53" i="57"/>
  <c r="K33" i="55"/>
  <c r="L33" i="55" s="1"/>
  <c r="N109" i="57"/>
  <c r="T61" i="57"/>
  <c r="T96" i="57" s="1"/>
  <c r="V96" i="57"/>
  <c r="K62" i="57"/>
  <c r="K97" i="57" s="1"/>
  <c r="M97" i="57"/>
  <c r="Q60" i="57"/>
  <c r="Q95" i="57" s="1"/>
  <c r="S95" i="57"/>
  <c r="V59" i="57"/>
  <c r="N60" i="57"/>
  <c r="N95" i="57" s="1"/>
  <c r="P95" i="57"/>
  <c r="AE13" i="57"/>
  <c r="AE12" i="57" s="1"/>
  <c r="M74" i="57"/>
  <c r="Q56" i="57"/>
  <c r="Q91" i="57" s="1"/>
  <c r="S91" i="57"/>
  <c r="Q63" i="57"/>
  <c r="Q98" i="57" s="1"/>
  <c r="S98" i="57"/>
  <c r="Q70" i="57"/>
  <c r="S105" i="57"/>
  <c r="T58" i="57"/>
  <c r="T93" i="57" s="1"/>
  <c r="V93" i="57"/>
  <c r="T71" i="57"/>
  <c r="V106" i="57"/>
  <c r="K64" i="57"/>
  <c r="K99" i="57" s="1"/>
  <c r="M99" i="57"/>
  <c r="H33" i="57"/>
  <c r="AH13" i="57"/>
  <c r="AH12" i="57" s="1"/>
  <c r="S71" i="57"/>
  <c r="K57" i="57"/>
  <c r="K92" i="57" s="1"/>
  <c r="M92" i="57"/>
  <c r="Q62" i="57"/>
  <c r="Q97" i="57" s="1"/>
  <c r="S97" i="57"/>
  <c r="AK13" i="57"/>
  <c r="AK12" i="57" s="1"/>
  <c r="N62" i="57"/>
  <c r="N97" i="57" s="1"/>
  <c r="P97" i="57"/>
  <c r="Q61" i="57"/>
  <c r="Q96" i="57" s="1"/>
  <c r="S96" i="57"/>
  <c r="N73" i="57"/>
  <c r="P108" i="57"/>
  <c r="Q59" i="57"/>
  <c r="Q94" i="57" s="1"/>
  <c r="S94" i="57"/>
  <c r="K58" i="57"/>
  <c r="K93" i="57" s="1"/>
  <c r="M93" i="57"/>
  <c r="N58" i="57"/>
  <c r="N93" i="57" s="1"/>
  <c r="P93" i="57"/>
  <c r="T60" i="57"/>
  <c r="T95" i="57" s="1"/>
  <c r="V95" i="57"/>
  <c r="N70" i="57"/>
  <c r="P105" i="57"/>
  <c r="N64" i="57"/>
  <c r="N99" i="57" s="1"/>
  <c r="P99" i="57"/>
  <c r="Q14" i="57"/>
  <c r="M53" i="57"/>
  <c r="G53" i="57" s="1"/>
  <c r="M59" i="57"/>
  <c r="K71" i="57"/>
  <c r="M106" i="57"/>
  <c r="K72" i="57"/>
  <c r="M107" i="57"/>
  <c r="K63" i="57"/>
  <c r="K98" i="57" s="1"/>
  <c r="M98" i="57"/>
  <c r="T64" i="57"/>
  <c r="T99" i="57" s="1"/>
  <c r="V99" i="57"/>
  <c r="T72" i="57"/>
  <c r="V107" i="57"/>
  <c r="K54" i="57"/>
  <c r="K89" i="57" s="1"/>
  <c r="M89" i="57"/>
  <c r="K70" i="57"/>
  <c r="M105" i="57"/>
  <c r="N59" i="57"/>
  <c r="N94" i="57" s="1"/>
  <c r="P94" i="57"/>
  <c r="K61" i="57"/>
  <c r="K96" i="57" s="1"/>
  <c r="M96" i="57"/>
  <c r="M60" i="57"/>
  <c r="N57" i="57"/>
  <c r="N92" i="57" s="1"/>
  <c r="P92" i="57"/>
  <c r="N61" i="57"/>
  <c r="N96" i="57" s="1"/>
  <c r="P96" i="57"/>
  <c r="S13" i="57"/>
  <c r="S12" i="57" s="1"/>
  <c r="Q74" i="57"/>
  <c r="S109" i="57"/>
  <c r="T73" i="57"/>
  <c r="V108" i="57"/>
  <c r="T54" i="57"/>
  <c r="T89" i="57" s="1"/>
  <c r="V89" i="57"/>
  <c r="Q58" i="57"/>
  <c r="Q93" i="57" s="1"/>
  <c r="S93" i="57"/>
  <c r="G90" i="57"/>
  <c r="T56" i="57"/>
  <c r="T91" i="57" s="1"/>
  <c r="V91" i="57"/>
  <c r="Q54" i="57"/>
  <c r="Q89" i="57" s="1"/>
  <c r="S89" i="57"/>
  <c r="K56" i="57"/>
  <c r="K91" i="57" s="1"/>
  <c r="M91" i="57"/>
  <c r="K30" i="55"/>
  <c r="L30" i="55" s="1"/>
  <c r="N106" i="57"/>
  <c r="T36" i="57"/>
  <c r="P33" i="55" s="1"/>
  <c r="V74" i="57"/>
  <c r="N31" i="55"/>
  <c r="O31" i="55" s="1"/>
  <c r="Q107" i="57"/>
  <c r="J30" i="55"/>
  <c r="AL17" i="57"/>
  <c r="AB13" i="57"/>
  <c r="AB12" i="57" s="1"/>
  <c r="Z17" i="57"/>
  <c r="Z13" i="57" s="1"/>
  <c r="AN13" i="57"/>
  <c r="AN12" i="57"/>
  <c r="J33" i="55"/>
  <c r="AL14" i="57"/>
  <c r="T65" i="57"/>
  <c r="T100" i="57" s="1"/>
  <c r="H65" i="57"/>
  <c r="H100" i="57" s="1"/>
  <c r="Q65" i="57"/>
  <c r="Q100" i="57" s="1"/>
  <c r="N65" i="57"/>
  <c r="N100" i="57" s="1"/>
  <c r="K65" i="57"/>
  <c r="K100" i="57" s="1"/>
  <c r="H64" i="57"/>
  <c r="J32" i="55"/>
  <c r="AI13" i="57"/>
  <c r="AI12" i="57" s="1"/>
  <c r="AK11" i="57" s="1"/>
  <c r="G55" i="57"/>
  <c r="E20" i="57"/>
  <c r="AO20" i="57" s="1"/>
  <c r="AQ20" i="57" s="1"/>
  <c r="AS20" i="57" s="1"/>
  <c r="H56" i="57"/>
  <c r="H91" i="57" s="1"/>
  <c r="G56" i="57"/>
  <c r="G65" i="57"/>
  <c r="G32" i="55"/>
  <c r="M33" i="55"/>
  <c r="E18" i="57"/>
  <c r="H17" i="57"/>
  <c r="H13" i="57" s="1"/>
  <c r="J29" i="55"/>
  <c r="E16" i="57"/>
  <c r="AO16" i="57" s="1"/>
  <c r="AQ16" i="57" s="1"/>
  <c r="AS16" i="57" s="1"/>
  <c r="M29" i="55"/>
  <c r="P29" i="55"/>
  <c r="H62" i="57"/>
  <c r="G62" i="57"/>
  <c r="P30" i="55"/>
  <c r="G63" i="57"/>
  <c r="H63" i="57"/>
  <c r="E23" i="57"/>
  <c r="AO23" i="57" s="1"/>
  <c r="AQ23" i="57" s="1"/>
  <c r="AS23" i="57" s="1"/>
  <c r="E24" i="57"/>
  <c r="AO24" i="57" s="1"/>
  <c r="AQ24" i="57" s="1"/>
  <c r="AS24" i="57" s="1"/>
  <c r="E21" i="57"/>
  <c r="AO21" i="57" s="1"/>
  <c r="AQ21" i="57" s="1"/>
  <c r="AS21" i="57" s="1"/>
  <c r="G61" i="57"/>
  <c r="H61" i="57"/>
  <c r="N17" i="57"/>
  <c r="D29" i="55"/>
  <c r="E32" i="57"/>
  <c r="AO32" i="57" s="1"/>
  <c r="AQ32" i="57" s="1"/>
  <c r="AS32" i="57" s="1"/>
  <c r="G54" i="57"/>
  <c r="H54" i="57"/>
  <c r="H70" i="57"/>
  <c r="H105" i="57" s="1"/>
  <c r="G70" i="57"/>
  <c r="H53" i="57"/>
  <c r="E25" i="57"/>
  <c r="AO25" i="57" s="1"/>
  <c r="AQ25" i="57" s="1"/>
  <c r="AS25" i="57" s="1"/>
  <c r="H59" i="57"/>
  <c r="Q52" i="57"/>
  <c r="Q87" i="57" s="1"/>
  <c r="N52" i="57"/>
  <c r="N87" i="57" s="1"/>
  <c r="P51" i="57"/>
  <c r="P50" i="57" s="1"/>
  <c r="J51" i="57"/>
  <c r="J50" i="57" s="1"/>
  <c r="G52" i="57"/>
  <c r="H52" i="57"/>
  <c r="H87" i="57" s="1"/>
  <c r="P32" i="55"/>
  <c r="AF13" i="57"/>
  <c r="Q17" i="57"/>
  <c r="E15" i="57"/>
  <c r="AO15" i="57" s="1"/>
  <c r="AQ15" i="57" s="1"/>
  <c r="AS15" i="57" s="1"/>
  <c r="H60" i="57"/>
  <c r="D33" i="55"/>
  <c r="P31" i="55"/>
  <c r="G72" i="57"/>
  <c r="H72" i="57"/>
  <c r="H107" i="57" s="1"/>
  <c r="E33" i="57"/>
  <c r="AO33" i="57" s="1"/>
  <c r="AQ33" i="57" s="1"/>
  <c r="AS33" i="57" s="1"/>
  <c r="D30" i="55"/>
  <c r="V51" i="57"/>
  <c r="T52" i="57"/>
  <c r="T87" i="57" s="1"/>
  <c r="E26" i="57"/>
  <c r="AO26" i="57" s="1"/>
  <c r="AQ26" i="57" s="1"/>
  <c r="AS26" i="57" s="1"/>
  <c r="H73" i="57"/>
  <c r="H108" i="57" s="1"/>
  <c r="H74" i="57"/>
  <c r="H109" i="57" s="1"/>
  <c r="G74" i="57"/>
  <c r="T17" i="57"/>
  <c r="E34" i="57"/>
  <c r="AO34" i="57" s="1"/>
  <c r="AQ34" i="57" s="1"/>
  <c r="AS34" i="57" s="1"/>
  <c r="D31" i="55"/>
  <c r="H58" i="57"/>
  <c r="G58" i="57"/>
  <c r="H57" i="57"/>
  <c r="G57" i="57"/>
  <c r="E35" i="57"/>
  <c r="AO35" i="57" s="1"/>
  <c r="AQ35" i="57" s="1"/>
  <c r="AS35" i="57" s="1"/>
  <c r="D32" i="55"/>
  <c r="E27" i="57"/>
  <c r="AO27" i="57" s="1"/>
  <c r="AQ27" i="57" s="1"/>
  <c r="AS27" i="57" s="1"/>
  <c r="G71" i="57"/>
  <c r="H71" i="57"/>
  <c r="H106" i="57" s="1"/>
  <c r="K52" i="57"/>
  <c r="K87" i="57" s="1"/>
  <c r="M51" i="57"/>
  <c r="M50" i="57" s="1"/>
  <c r="W13" i="57"/>
  <c r="S50" i="57" l="1"/>
  <c r="Z12" i="57"/>
  <c r="AB11" i="57" s="1"/>
  <c r="T27" i="55"/>
  <c r="S88" i="57"/>
  <c r="Q53" i="57"/>
  <c r="Q88" i="57" s="1"/>
  <c r="AL13" i="57"/>
  <c r="AL12" i="57" s="1"/>
  <c r="AN11" i="57" s="1"/>
  <c r="S99" i="57"/>
  <c r="Q64" i="57"/>
  <c r="Q99" i="57" s="1"/>
  <c r="N55" i="57"/>
  <c r="N90" i="57" s="1"/>
  <c r="E61" i="57"/>
  <c r="H96" i="57"/>
  <c r="E96" i="57" s="1"/>
  <c r="Q31" i="55"/>
  <c r="R31" i="55" s="1"/>
  <c r="T107" i="57"/>
  <c r="K53" i="57"/>
  <c r="K88" i="57" s="1"/>
  <c r="M88" i="57"/>
  <c r="M86" i="57" s="1"/>
  <c r="M85" i="57" s="1"/>
  <c r="T59" i="57"/>
  <c r="T94" i="57" s="1"/>
  <c r="V94" i="57"/>
  <c r="K60" i="57"/>
  <c r="K95" i="57" s="1"/>
  <c r="M95" i="57"/>
  <c r="T70" i="57"/>
  <c r="V105" i="57"/>
  <c r="G105" i="57" s="1"/>
  <c r="N29" i="55"/>
  <c r="O29" i="55" s="1"/>
  <c r="Q105" i="57"/>
  <c r="K32" i="55"/>
  <c r="L32" i="55" s="1"/>
  <c r="N108" i="57"/>
  <c r="Q71" i="57"/>
  <c r="S106" i="57"/>
  <c r="G106" i="57" s="1"/>
  <c r="E63" i="57"/>
  <c r="H98" i="57"/>
  <c r="E98" i="57" s="1"/>
  <c r="K29" i="55"/>
  <c r="L29" i="55" s="1"/>
  <c r="N105" i="57"/>
  <c r="H32" i="55"/>
  <c r="I32" i="55" s="1"/>
  <c r="K108" i="57"/>
  <c r="Q32" i="55"/>
  <c r="R32" i="55" s="1"/>
  <c r="T108" i="57"/>
  <c r="K59" i="57"/>
  <c r="K94" i="57" s="1"/>
  <c r="M94" i="57"/>
  <c r="T74" i="57"/>
  <c r="V109" i="57"/>
  <c r="K31" i="55"/>
  <c r="L31" i="55" s="1"/>
  <c r="N107" i="57"/>
  <c r="H99" i="57"/>
  <c r="Q73" i="57"/>
  <c r="S108" i="57"/>
  <c r="G108" i="57" s="1"/>
  <c r="T55" i="57"/>
  <c r="T90" i="57" s="1"/>
  <c r="E54" i="57"/>
  <c r="H89" i="57"/>
  <c r="G60" i="57"/>
  <c r="E57" i="57"/>
  <c r="H92" i="57"/>
  <c r="G59" i="57"/>
  <c r="E62" i="57"/>
  <c r="H97" i="57"/>
  <c r="E97" i="57" s="1"/>
  <c r="N33" i="55"/>
  <c r="O33" i="55" s="1"/>
  <c r="Q109" i="57"/>
  <c r="H29" i="55"/>
  <c r="I29" i="55" s="1"/>
  <c r="K105" i="57"/>
  <c r="H31" i="55"/>
  <c r="I31" i="55" s="1"/>
  <c r="K107" i="57"/>
  <c r="E107" i="57" s="1"/>
  <c r="K74" i="57"/>
  <c r="M109" i="57"/>
  <c r="H88" i="57"/>
  <c r="G73" i="57"/>
  <c r="E36" i="57"/>
  <c r="AO36" i="57" s="1"/>
  <c r="AQ36" i="57" s="1"/>
  <c r="AS36" i="57" s="1"/>
  <c r="V50" i="57"/>
  <c r="Q13" i="57"/>
  <c r="M27" i="55" s="1"/>
  <c r="H94" i="57"/>
  <c r="Q30" i="55"/>
  <c r="R30" i="55" s="1"/>
  <c r="T106" i="57"/>
  <c r="T53" i="57"/>
  <c r="T88" i="57" s="1"/>
  <c r="E88" i="57" s="1"/>
  <c r="V88" i="57"/>
  <c r="V86" i="57" s="1"/>
  <c r="H95" i="57"/>
  <c r="E58" i="57"/>
  <c r="H93" i="57"/>
  <c r="Q55" i="57"/>
  <c r="Q90" i="57" s="1"/>
  <c r="Q86" i="57" s="1"/>
  <c r="H30" i="55"/>
  <c r="I30" i="55" s="1"/>
  <c r="K106" i="57"/>
  <c r="E14" i="57"/>
  <c r="AO14" i="57" s="1"/>
  <c r="G109" i="57"/>
  <c r="E100" i="57"/>
  <c r="G100" i="57"/>
  <c r="E65" i="57"/>
  <c r="W27" i="55"/>
  <c r="W26" i="55" s="1"/>
  <c r="W34" i="55" s="1"/>
  <c r="W38" i="55" s="1"/>
  <c r="T26" i="55"/>
  <c r="T34" i="55" s="1"/>
  <c r="T38" i="55" s="1"/>
  <c r="S86" i="57"/>
  <c r="AO19" i="57"/>
  <c r="AQ19" i="57" s="1"/>
  <c r="AS19" i="57" s="1"/>
  <c r="G96" i="57"/>
  <c r="G92" i="57"/>
  <c r="G51" i="57"/>
  <c r="G50" i="57" s="1"/>
  <c r="G99" i="57"/>
  <c r="G95" i="57"/>
  <c r="G89" i="57"/>
  <c r="G93" i="57"/>
  <c r="G98" i="57"/>
  <c r="P86" i="57"/>
  <c r="P85" i="57" s="1"/>
  <c r="AC12" i="57"/>
  <c r="AE11" i="57" s="1"/>
  <c r="E52" i="57"/>
  <c r="G97" i="57"/>
  <c r="U35" i="55"/>
  <c r="U36" i="55" s="1"/>
  <c r="U38" i="55"/>
  <c r="E29" i="55"/>
  <c r="F29" i="55" s="1"/>
  <c r="E70" i="57"/>
  <c r="E89" i="57"/>
  <c r="AO18" i="57"/>
  <c r="E17" i="57"/>
  <c r="E32" i="55"/>
  <c r="F32" i="55" s="1"/>
  <c r="E31" i="55"/>
  <c r="F31" i="55" s="1"/>
  <c r="E72" i="57"/>
  <c r="D27" i="55"/>
  <c r="H12" i="57"/>
  <c r="J11" i="57" s="1"/>
  <c r="E92" i="57"/>
  <c r="K12" i="57"/>
  <c r="M11" i="57" s="1"/>
  <c r="G27" i="55"/>
  <c r="C30" i="55"/>
  <c r="J86" i="57"/>
  <c r="J85" i="57" s="1"/>
  <c r="G87" i="57"/>
  <c r="AF12" i="57"/>
  <c r="AH11" i="57" s="1"/>
  <c r="V27" i="55"/>
  <c r="V26" i="55" s="1"/>
  <c r="V34" i="55" s="1"/>
  <c r="T13" i="57"/>
  <c r="C29" i="55"/>
  <c r="E93" i="57"/>
  <c r="N13" i="57"/>
  <c r="H55" i="57"/>
  <c r="E56" i="57"/>
  <c r="G91" i="57"/>
  <c r="E71" i="57"/>
  <c r="E30" i="55"/>
  <c r="F30" i="55" s="1"/>
  <c r="G107" i="57"/>
  <c r="W12" i="57"/>
  <c r="Y11" i="57" s="1"/>
  <c r="S27" i="55"/>
  <c r="S26" i="55" s="1"/>
  <c r="S34" i="55" s="1"/>
  <c r="C32" i="55"/>
  <c r="E33" i="55"/>
  <c r="F33" i="55" s="1"/>
  <c r="E74" i="57"/>
  <c r="C33" i="55"/>
  <c r="C31" i="55"/>
  <c r="E99" i="57" l="1"/>
  <c r="Q12" i="57"/>
  <c r="S11" i="57" s="1"/>
  <c r="E64" i="57"/>
  <c r="X27" i="55"/>
  <c r="X26" i="55" s="1"/>
  <c r="X34" i="55" s="1"/>
  <c r="X38" i="55" s="1"/>
  <c r="G94" i="57"/>
  <c r="D65" i="57"/>
  <c r="D100" i="57" s="1"/>
  <c r="E94" i="57"/>
  <c r="D59" i="57" s="1"/>
  <c r="D94" i="57" s="1"/>
  <c r="N51" i="57"/>
  <c r="K27" i="55" s="1"/>
  <c r="V85" i="57"/>
  <c r="E95" i="57"/>
  <c r="E13" i="57"/>
  <c r="E12" i="57" s="1"/>
  <c r="G88" i="57"/>
  <c r="G86" i="57" s="1"/>
  <c r="G85" i="57" s="1"/>
  <c r="E59" i="57"/>
  <c r="N32" i="55"/>
  <c r="O32" i="55" s="1"/>
  <c r="Q108" i="57"/>
  <c r="E108" i="57" s="1"/>
  <c r="N30" i="55"/>
  <c r="O30" i="55" s="1"/>
  <c r="Q106" i="57"/>
  <c r="E106" i="57" s="1"/>
  <c r="D71" i="57" s="1"/>
  <c r="E60" i="57"/>
  <c r="Q51" i="57"/>
  <c r="N27" i="55" s="1"/>
  <c r="O27" i="55" s="1"/>
  <c r="K55" i="57"/>
  <c r="E55" i="57" s="1"/>
  <c r="H90" i="57"/>
  <c r="E73" i="57"/>
  <c r="E53" i="57"/>
  <c r="D53" i="57" s="1"/>
  <c r="D88" i="57" s="1"/>
  <c r="T51" i="57"/>
  <c r="Q27" i="55" s="1"/>
  <c r="R27" i="55" s="1"/>
  <c r="H33" i="55"/>
  <c r="I33" i="55" s="1"/>
  <c r="K109" i="57"/>
  <c r="S85" i="57"/>
  <c r="Q33" i="55"/>
  <c r="R33" i="55" s="1"/>
  <c r="T109" i="57"/>
  <c r="Q29" i="55"/>
  <c r="R29" i="55" s="1"/>
  <c r="T105" i="57"/>
  <c r="E105" i="57" s="1"/>
  <c r="D70" i="57" s="1"/>
  <c r="X35" i="55"/>
  <c r="X36" i="55" s="1"/>
  <c r="W35" i="55"/>
  <c r="W36" i="55" s="1"/>
  <c r="T35" i="55"/>
  <c r="T36" i="55" s="1"/>
  <c r="D54" i="57"/>
  <c r="D89" i="57" s="1"/>
  <c r="N86" i="57"/>
  <c r="N85" i="57" s="1"/>
  <c r="D63" i="57"/>
  <c r="D98" i="57" s="1"/>
  <c r="D72" i="57"/>
  <c r="T86" i="57"/>
  <c r="V35" i="55"/>
  <c r="V36" i="55" s="1"/>
  <c r="V38" i="55"/>
  <c r="E91" i="57"/>
  <c r="S35" i="55"/>
  <c r="S36" i="55" s="1"/>
  <c r="S38" i="55"/>
  <c r="H51" i="57"/>
  <c r="AQ14" i="57"/>
  <c r="E87" i="57"/>
  <c r="AO17" i="57"/>
  <c r="AQ17" i="57" s="1"/>
  <c r="AS17" i="57" s="1"/>
  <c r="AQ18" i="57"/>
  <c r="AS18" i="57" s="1"/>
  <c r="G26" i="55"/>
  <c r="G34" i="55" s="1"/>
  <c r="D26" i="55"/>
  <c r="D64" i="57"/>
  <c r="D99" i="57" s="1"/>
  <c r="D57" i="57"/>
  <c r="D92" i="57" s="1"/>
  <c r="N12" i="57"/>
  <c r="P11" i="57" s="1"/>
  <c r="J27" i="55"/>
  <c r="D62" i="57"/>
  <c r="D97" i="57" s="1"/>
  <c r="D58" i="57"/>
  <c r="D93" i="57" s="1"/>
  <c r="M26" i="55"/>
  <c r="M34" i="55" s="1"/>
  <c r="D107" i="57"/>
  <c r="T12" i="57"/>
  <c r="V11" i="57" s="1"/>
  <c r="P27" i="55"/>
  <c r="D61" i="57"/>
  <c r="D96" i="57" s="1"/>
  <c r="K26" i="55" l="1"/>
  <c r="K34" i="55" s="1"/>
  <c r="L27" i="55"/>
  <c r="N50" i="57"/>
  <c r="T50" i="57"/>
  <c r="E51" i="57"/>
  <c r="E50" i="57" s="1"/>
  <c r="D106" i="57"/>
  <c r="D60" i="57"/>
  <c r="D95" i="57" s="1"/>
  <c r="N26" i="55"/>
  <c r="N34" i="55" s="1"/>
  <c r="N38" i="55" s="1"/>
  <c r="D108" i="57"/>
  <c r="D73" i="57"/>
  <c r="K90" i="57"/>
  <c r="K86" i="57" s="1"/>
  <c r="K85" i="57" s="1"/>
  <c r="K51" i="57"/>
  <c r="E109" i="57"/>
  <c r="T85" i="57"/>
  <c r="Q26" i="55"/>
  <c r="Q34" i="55" s="1"/>
  <c r="Q50" i="57"/>
  <c r="D105" i="57"/>
  <c r="Q85" i="57"/>
  <c r="AO13" i="57"/>
  <c r="AO12" i="57" s="1"/>
  <c r="AQ11" i="57" s="1"/>
  <c r="L26" i="55"/>
  <c r="L34" i="55" s="1"/>
  <c r="J26" i="55"/>
  <c r="J34" i="55" s="1"/>
  <c r="P26" i="55"/>
  <c r="P34" i="55" s="1"/>
  <c r="R26" i="55"/>
  <c r="R34" i="55" s="1"/>
  <c r="M38" i="55"/>
  <c r="M35" i="55"/>
  <c r="M36" i="55" s="1"/>
  <c r="H50" i="57"/>
  <c r="E27" i="55"/>
  <c r="F27" i="55" s="1"/>
  <c r="G35" i="55"/>
  <c r="G36" i="55" s="1"/>
  <c r="G38" i="55"/>
  <c r="O26" i="55"/>
  <c r="O34" i="55" s="1"/>
  <c r="AQ13" i="57"/>
  <c r="AS14" i="57"/>
  <c r="C27" i="55"/>
  <c r="D56" i="57"/>
  <c r="D91" i="57" s="1"/>
  <c r="D52" i="57"/>
  <c r="D34" i="55"/>
  <c r="H86" i="57"/>
  <c r="H85" i="57" s="1"/>
  <c r="E90" i="57" l="1"/>
  <c r="E86" i="57" s="1"/>
  <c r="K35" i="55"/>
  <c r="K36" i="55" s="1"/>
  <c r="K38" i="55"/>
  <c r="C34" i="55"/>
  <c r="D95" i="33" s="1"/>
  <c r="N35" i="55"/>
  <c r="N36" i="55" s="1"/>
  <c r="E85" i="57"/>
  <c r="D55" i="57"/>
  <c r="D90" i="57" s="1"/>
  <c r="Q35" i="55"/>
  <c r="Q36" i="55" s="1"/>
  <c r="Q38" i="55"/>
  <c r="D74" i="57"/>
  <c r="D109" i="57"/>
  <c r="K50" i="57"/>
  <c r="H27" i="55"/>
  <c r="I27" i="55" s="1"/>
  <c r="D87" i="57"/>
  <c r="C26" i="55"/>
  <c r="L35" i="55"/>
  <c r="L36" i="55" s="1"/>
  <c r="L38" i="55"/>
  <c r="E26" i="55"/>
  <c r="E34" i="55" s="1"/>
  <c r="F26" i="55"/>
  <c r="F34" i="55" s="1"/>
  <c r="D35" i="55"/>
  <c r="D38" i="55"/>
  <c r="O35" i="55"/>
  <c r="O36" i="55" s="1"/>
  <c r="O38" i="55"/>
  <c r="AQ12" i="57"/>
  <c r="AS13" i="57"/>
  <c r="R35" i="55"/>
  <c r="R36" i="55" s="1"/>
  <c r="R38" i="55"/>
  <c r="P38" i="55"/>
  <c r="P35" i="55"/>
  <c r="P36" i="55" s="1"/>
  <c r="J38" i="55"/>
  <c r="J35" i="55"/>
  <c r="J36" i="55" s="1"/>
  <c r="D51" i="57" l="1"/>
  <c r="D50" i="57" s="1"/>
  <c r="H26" i="55"/>
  <c r="H34" i="55" s="1"/>
  <c r="I26" i="55"/>
  <c r="I34" i="55" s="1"/>
  <c r="C38" i="55"/>
  <c r="D86" i="57"/>
  <c r="D85" i="57" s="1"/>
  <c r="AS9" i="57"/>
  <c r="AS11" i="57"/>
  <c r="E38" i="55"/>
  <c r="E35" i="55"/>
  <c r="E36" i="55" s="1"/>
  <c r="D36" i="55"/>
  <c r="C35" i="55"/>
  <c r="C36" i="55" s="1"/>
  <c r="F35" i="55"/>
  <c r="F36" i="55" s="1"/>
  <c r="F38" i="55"/>
  <c r="AS12" i="57"/>
  <c r="I35" i="55" l="1"/>
  <c r="I36" i="55" s="1"/>
  <c r="I38" i="55"/>
  <c r="H35" i="55"/>
  <c r="H36" i="55" s="1"/>
  <c r="H38"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D4" authorId="0" shapeId="0" xr:uid="{4E16BBAF-7257-4958-AC3A-6DA4727A1DBB}">
      <text>
        <r>
          <rPr>
            <b/>
            <sz val="13"/>
            <color indexed="81"/>
            <rFont val="Tahoma"/>
            <family val="2"/>
          </rPr>
          <t>Bogdan ANTON:</t>
        </r>
        <r>
          <rPr>
            <sz val="13"/>
            <color indexed="81"/>
            <rFont val="Tahoma"/>
            <family val="2"/>
          </rPr>
          <t xml:space="preserve">
Se va menționa:
SACET sau 
Producere ET</t>
        </r>
      </text>
    </comment>
    <comment ref="F4" authorId="0" shapeId="0" xr:uid="{599C9EA2-9C76-41E7-8E05-33F478663F14}">
      <text>
        <r>
          <rPr>
            <b/>
            <sz val="13"/>
            <color indexed="81"/>
            <rFont val="Tahoma"/>
            <family val="2"/>
          </rPr>
          <t>Bogdan ANTON:</t>
        </r>
        <r>
          <rPr>
            <sz val="13"/>
            <color indexed="81"/>
            <rFont val="Tahoma"/>
            <family val="2"/>
          </rPr>
          <t xml:space="preserve">
Aici se introduce numărul licenței</t>
        </r>
      </text>
    </comment>
    <comment ref="G4" authorId="0" shapeId="0" xr:uid="{DD2CDCA7-6127-4CF8-AF7D-CD548AB24BE2}">
      <text>
        <r>
          <rPr>
            <b/>
            <sz val="13"/>
            <color indexed="81"/>
            <rFont val="Tahoma"/>
            <family val="2"/>
          </rPr>
          <t>Bogdan ANTON:</t>
        </r>
        <r>
          <rPr>
            <sz val="13"/>
            <color indexed="81"/>
            <rFont val="Tahoma"/>
            <family val="2"/>
          </rPr>
          <t xml:space="preserve">
data obținerii licenței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Q14" authorId="0" shapeId="0" xr:uid="{2639FC33-8084-4487-9CE5-B1B70F6803D1}">
      <text>
        <r>
          <rPr>
            <b/>
            <sz val="13"/>
            <color indexed="81"/>
            <rFont val="Tahoma"/>
            <family val="2"/>
          </rPr>
          <t>Bogdan ANTON:</t>
        </r>
        <r>
          <rPr>
            <sz val="13"/>
            <color indexed="81"/>
            <rFont val="Tahoma"/>
            <family val="2"/>
          </rPr>
          <t xml:space="preserve">
cifre pozitive</t>
        </r>
      </text>
    </comment>
    <comment ref="F18" authorId="0" shapeId="0" xr:uid="{53C1B6AE-16B2-46FA-AE8F-6AFFBF6AE820}">
      <text>
        <r>
          <rPr>
            <b/>
            <sz val="13"/>
            <color indexed="81"/>
            <rFont val="Tahoma"/>
            <family val="2"/>
          </rPr>
          <t>Bogdan ANTON:</t>
        </r>
        <r>
          <rPr>
            <sz val="13"/>
            <color indexed="81"/>
            <rFont val="Tahoma"/>
            <family val="2"/>
          </rPr>
          <t xml:space="preserve">
Se pot completa celulele cu alte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BL41" authorId="0" shapeId="0" xr:uid="{B4387E8F-8E6E-4BA7-B852-72BE4157A226}">
      <text>
        <r>
          <rPr>
            <b/>
            <sz val="9"/>
            <color indexed="81"/>
            <rFont val="Tahoma"/>
            <family val="2"/>
          </rPr>
          <t>Bogdan ANTON:</t>
        </r>
        <r>
          <rPr>
            <sz val="9"/>
            <color indexed="81"/>
            <rFont val="Tahoma"/>
            <family val="2"/>
          </rPr>
          <t xml:space="preserve">
S</t>
        </r>
        <r>
          <rPr>
            <sz val="10"/>
            <color indexed="81"/>
            <rFont val="Tahoma"/>
            <family val="2"/>
          </rPr>
          <t xml:space="preserve">e introduce cantitatea totala de energie termică estimată a fi livrată în Anul de reglemen
tare, în MWh/an </t>
        </r>
      </text>
    </comment>
    <comment ref="D45" authorId="0" shapeId="0" xr:uid="{435E2BF1-6879-4251-8447-D571A3B5E046}">
      <text>
        <r>
          <rPr>
            <b/>
            <sz val="13"/>
            <color indexed="81"/>
            <rFont val="Tahoma"/>
            <family val="2"/>
          </rPr>
          <t>Bogdan ANTON:</t>
        </r>
        <r>
          <rPr>
            <sz val="13"/>
            <color indexed="81"/>
            <rFont val="Tahoma"/>
            <family val="2"/>
          </rPr>
          <t xml:space="preserve">
Pret mediu ponderat cu cantitatile livrate, populatie/noncasnici</t>
        </r>
      </text>
    </comment>
    <comment ref="M45" authorId="0" shapeId="0" xr:uid="{EADBE914-77A8-453A-BD5A-CD293AED5C62}">
      <text>
        <r>
          <rPr>
            <b/>
            <sz val="13"/>
            <color indexed="81"/>
            <rFont val="Tahoma"/>
            <family val="2"/>
          </rPr>
          <t>Bogdan ANTON:</t>
        </r>
        <r>
          <rPr>
            <sz val="13"/>
            <color indexed="81"/>
            <rFont val="Tahoma"/>
            <family val="2"/>
          </rPr>
          <t xml:space="preserve">
Pret mediu ponderat cu cantitatile livrate, populatie/noncasnici</t>
        </r>
      </text>
    </comment>
    <comment ref="V45" authorId="0" shapeId="0" xr:uid="{875578B2-CD67-4BB7-9587-40882C9123CF}">
      <text>
        <r>
          <rPr>
            <b/>
            <sz val="13"/>
            <color indexed="81"/>
            <rFont val="Tahoma"/>
            <family val="2"/>
          </rPr>
          <t>Bogdan ANTON:</t>
        </r>
        <r>
          <rPr>
            <sz val="13"/>
            <color indexed="81"/>
            <rFont val="Tahoma"/>
            <family val="2"/>
          </rPr>
          <t xml:space="preserve">
Pret mediu ponderat cu cantitatile livrate, populatie/noncasnici</t>
        </r>
      </text>
    </comment>
    <comment ref="AE45" authorId="0" shapeId="0" xr:uid="{850DB400-1E8F-46C4-9840-E70389518488}">
      <text>
        <r>
          <rPr>
            <b/>
            <sz val="13"/>
            <color indexed="81"/>
            <rFont val="Tahoma"/>
            <family val="2"/>
          </rPr>
          <t>Bogdan ANTON:</t>
        </r>
        <r>
          <rPr>
            <sz val="13"/>
            <color indexed="81"/>
            <rFont val="Tahoma"/>
            <family val="2"/>
          </rPr>
          <t xml:space="preserve">
Pret mediu ponderat cu cantitatile livrate, populatie/noncasnici</t>
        </r>
      </text>
    </comment>
    <comment ref="AN45" authorId="0" shapeId="0" xr:uid="{1040DCCC-8AB9-437C-A08E-8602180E10F3}">
      <text>
        <r>
          <rPr>
            <b/>
            <sz val="13"/>
            <color indexed="81"/>
            <rFont val="Tahoma"/>
            <family val="2"/>
          </rPr>
          <t>Bogdan ANTON:</t>
        </r>
        <r>
          <rPr>
            <sz val="13"/>
            <color indexed="81"/>
            <rFont val="Tahoma"/>
            <family val="2"/>
          </rPr>
          <t xml:space="preserve">
Pret mediu ponderat cu cantitatile livrate, populatie/noncasnici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C27" authorId="0" shapeId="0" xr:uid="{FE9E37AD-ADF7-432D-8702-CA69D8E9A399}">
      <text>
        <r>
          <rPr>
            <b/>
            <sz val="13"/>
            <color indexed="81"/>
            <rFont val="Tahoma"/>
            <family val="2"/>
          </rPr>
          <t>Bogdan ANTON:</t>
        </r>
        <r>
          <rPr>
            <sz val="13"/>
            <color indexed="81"/>
            <rFont val="Tahoma"/>
            <family val="2"/>
          </rPr>
          <t xml:space="preserve">
Se specifică combustibilul</t>
        </r>
      </text>
    </comment>
    <comment ref="C28" authorId="0" shapeId="0" xr:uid="{A5A019C4-0E48-4C35-AB4D-F2001EC01A3A}">
      <text>
        <r>
          <rPr>
            <b/>
            <sz val="9"/>
            <color indexed="81"/>
            <rFont val="Tahoma"/>
            <family val="2"/>
          </rPr>
          <t>Bogdan ANTON:</t>
        </r>
        <r>
          <rPr>
            <sz val="9"/>
            <color indexed="81"/>
            <rFont val="Tahoma"/>
            <family val="2"/>
          </rPr>
          <t xml:space="preserve">
Se completează unitatea de măsură</t>
        </r>
      </text>
    </comment>
    <comment ref="C29" authorId="0" shapeId="0" xr:uid="{4CFE95A3-5F02-4152-818D-62A1FA54677C}">
      <text>
        <r>
          <rPr>
            <b/>
            <sz val="9"/>
            <color indexed="81"/>
            <rFont val="Tahoma"/>
            <family val="2"/>
          </rPr>
          <t>Bogdan ANTON:</t>
        </r>
        <r>
          <rPr>
            <sz val="9"/>
            <color indexed="81"/>
            <rFont val="Tahoma"/>
            <family val="2"/>
          </rPr>
          <t xml:space="preserve">
Se completeaza unitatea de masura</t>
        </r>
      </text>
    </comment>
    <comment ref="C30" authorId="0" shapeId="0" xr:uid="{3D111610-7713-42A6-B60D-5BB957EA3B98}">
      <text>
        <r>
          <rPr>
            <b/>
            <sz val="9"/>
            <color indexed="81"/>
            <rFont val="Tahoma"/>
            <family val="2"/>
          </rPr>
          <t>Bogdan ANTON:</t>
        </r>
        <r>
          <rPr>
            <sz val="9"/>
            <color indexed="81"/>
            <rFont val="Tahoma"/>
            <family val="2"/>
          </rPr>
          <t xml:space="preserve">
Se completeaza unitatea de masura</t>
        </r>
      </text>
    </comment>
    <comment ref="C31" authorId="0" shapeId="0" xr:uid="{7F0337FE-222E-4E63-9BEF-8D8D998B59AB}">
      <text>
        <r>
          <rPr>
            <b/>
            <sz val="9"/>
            <color indexed="81"/>
            <rFont val="Tahoma"/>
            <family val="2"/>
          </rPr>
          <t>Bogdan ANTON:</t>
        </r>
        <r>
          <rPr>
            <sz val="9"/>
            <color indexed="81"/>
            <rFont val="Tahoma"/>
            <family val="2"/>
          </rPr>
          <t xml:space="preserve">
Se completeaza unitatea de masura</t>
        </r>
      </text>
    </comment>
    <comment ref="C32" authorId="0" shapeId="0" xr:uid="{BF074740-6559-4AF4-99AE-D99E471D8EEA}">
      <text>
        <r>
          <rPr>
            <b/>
            <sz val="9"/>
            <color indexed="81"/>
            <rFont val="Tahoma"/>
            <family val="2"/>
          </rPr>
          <t>Bogdan ANTON:</t>
        </r>
        <r>
          <rPr>
            <sz val="9"/>
            <color indexed="81"/>
            <rFont val="Tahoma"/>
            <family val="2"/>
          </rPr>
          <t xml:space="preserve">
Se completeaza unitatea de masura</t>
        </r>
      </text>
    </comment>
    <comment ref="C36" authorId="0" shapeId="0" xr:uid="{0B2707F1-7C6A-409C-9CB1-15B106219052}">
      <text>
        <r>
          <rPr>
            <b/>
            <sz val="13"/>
            <color indexed="81"/>
            <rFont val="Tahoma"/>
            <family val="2"/>
          </rPr>
          <t>Bogdan ANTON:</t>
        </r>
        <r>
          <rPr>
            <sz val="13"/>
            <color indexed="81"/>
            <rFont val="Tahoma"/>
            <family val="2"/>
          </rPr>
          <t xml:space="preserve">
Se specifică combustibilul</t>
        </r>
      </text>
    </comment>
    <comment ref="C37" authorId="0" shapeId="0" xr:uid="{AFD4AA4B-4B01-4185-9646-7247DE93E044}">
      <text>
        <r>
          <rPr>
            <b/>
            <sz val="9"/>
            <color indexed="81"/>
            <rFont val="Tahoma"/>
            <family val="2"/>
          </rPr>
          <t>Bogdan ANTON:</t>
        </r>
        <r>
          <rPr>
            <sz val="9"/>
            <color indexed="81"/>
            <rFont val="Tahoma"/>
            <family val="2"/>
          </rPr>
          <t xml:space="preserve">
Se completează unitatea de măsură</t>
        </r>
      </text>
    </comment>
    <comment ref="C38" authorId="0" shapeId="0" xr:uid="{5EABE70F-8F3E-45A0-9333-3ADD52BD1597}">
      <text>
        <r>
          <rPr>
            <b/>
            <sz val="9"/>
            <color indexed="81"/>
            <rFont val="Tahoma"/>
            <family val="2"/>
          </rPr>
          <t>Bogdan ANTON:</t>
        </r>
        <r>
          <rPr>
            <sz val="9"/>
            <color indexed="81"/>
            <rFont val="Tahoma"/>
            <family val="2"/>
          </rPr>
          <t xml:space="preserve">
Se completeaza unitatea de masura</t>
        </r>
      </text>
    </comment>
    <comment ref="C39" authorId="0" shapeId="0" xr:uid="{F4CB899F-19F9-41E1-9C4F-9631ECBE2C45}">
      <text>
        <r>
          <rPr>
            <b/>
            <sz val="9"/>
            <color indexed="81"/>
            <rFont val="Tahoma"/>
            <family val="2"/>
          </rPr>
          <t>Bogdan ANTON:</t>
        </r>
        <r>
          <rPr>
            <sz val="9"/>
            <color indexed="81"/>
            <rFont val="Tahoma"/>
            <family val="2"/>
          </rPr>
          <t xml:space="preserve">
Se completeaza unitatea de masura</t>
        </r>
      </text>
    </comment>
    <comment ref="C40" authorId="0" shapeId="0" xr:uid="{8EABAE57-86A6-4A76-BCFD-7D11C4534C3F}">
      <text>
        <r>
          <rPr>
            <b/>
            <sz val="9"/>
            <color indexed="81"/>
            <rFont val="Tahoma"/>
            <family val="2"/>
          </rPr>
          <t>Bogdan ANTON:</t>
        </r>
        <r>
          <rPr>
            <sz val="9"/>
            <color indexed="81"/>
            <rFont val="Tahoma"/>
            <family val="2"/>
          </rPr>
          <t xml:space="preserve">
Se completeaza unitatea de masura</t>
        </r>
      </text>
    </comment>
    <comment ref="C41" authorId="0" shapeId="0" xr:uid="{20523D3F-1E02-42DF-8963-462D451E9888}">
      <text>
        <r>
          <rPr>
            <b/>
            <sz val="9"/>
            <color indexed="81"/>
            <rFont val="Tahoma"/>
            <family val="2"/>
          </rPr>
          <t>Bogdan ANTON:</t>
        </r>
        <r>
          <rPr>
            <sz val="9"/>
            <color indexed="81"/>
            <rFont val="Tahoma"/>
            <family val="2"/>
          </rPr>
          <t xml:space="preserve">
Se completeaza unitatea de masura</t>
        </r>
      </text>
    </comment>
    <comment ref="D101" authorId="0" shapeId="0" xr:uid="{2B36ED44-F5AF-4F09-807B-D2E3436AB1E4}">
      <text>
        <r>
          <rPr>
            <b/>
            <sz val="13"/>
            <color indexed="81"/>
            <rFont val="Tahoma"/>
            <family val="2"/>
          </rPr>
          <t>Bogdan ANTON:</t>
        </r>
        <r>
          <rPr>
            <sz val="13"/>
            <color indexed="81"/>
            <rFont val="Tahoma"/>
            <family val="2"/>
          </rPr>
          <t xml:space="preserve">
Se ține cont de prețul mediu din macheta A4</t>
        </r>
      </text>
    </comment>
    <comment ref="C104" authorId="0" shapeId="0" xr:uid="{C0F0C936-1587-401C-98C9-F06E8677A1DD}">
      <text>
        <r>
          <rPr>
            <b/>
            <sz val="13"/>
            <color indexed="81"/>
            <rFont val="Tahoma"/>
            <family val="2"/>
          </rPr>
          <t>Bogdan ANTON:</t>
        </r>
        <r>
          <rPr>
            <sz val="13"/>
            <color indexed="81"/>
            <rFont val="Tahoma"/>
            <family val="2"/>
          </rPr>
          <t xml:space="preserve">
Se specifică combustibilul</t>
        </r>
      </text>
    </comment>
    <comment ref="C105" authorId="0" shapeId="0" xr:uid="{3D65B225-BD87-43AF-9756-E9CC7196C933}">
      <text>
        <r>
          <rPr>
            <b/>
            <sz val="9"/>
            <color indexed="81"/>
            <rFont val="Tahoma"/>
            <family val="2"/>
          </rPr>
          <t>Bogdan ANTON:</t>
        </r>
        <r>
          <rPr>
            <sz val="9"/>
            <color indexed="81"/>
            <rFont val="Tahoma"/>
            <family val="2"/>
          </rPr>
          <t xml:space="preserve">
Se completează unitatea de măsură</t>
        </r>
      </text>
    </comment>
    <comment ref="C106" authorId="0" shapeId="0" xr:uid="{CCA676C0-C722-4440-A5F1-3E9B1612E6CD}">
      <text>
        <r>
          <rPr>
            <b/>
            <sz val="9"/>
            <color indexed="81"/>
            <rFont val="Tahoma"/>
            <family val="2"/>
          </rPr>
          <t>Bogdan ANTON:</t>
        </r>
        <r>
          <rPr>
            <sz val="9"/>
            <color indexed="81"/>
            <rFont val="Tahoma"/>
            <family val="2"/>
          </rPr>
          <t xml:space="preserve">
Se completeaza unitatea de masura</t>
        </r>
      </text>
    </comment>
    <comment ref="C107" authorId="0" shapeId="0" xr:uid="{BA0125BC-87A0-49F3-B806-35C251873663}">
      <text>
        <r>
          <rPr>
            <b/>
            <sz val="9"/>
            <color indexed="81"/>
            <rFont val="Tahoma"/>
            <family val="2"/>
          </rPr>
          <t>Bogdan ANTON:</t>
        </r>
        <r>
          <rPr>
            <sz val="9"/>
            <color indexed="81"/>
            <rFont val="Tahoma"/>
            <family val="2"/>
          </rPr>
          <t xml:space="preserve">
Se completeaza unitatea de masura</t>
        </r>
      </text>
    </comment>
    <comment ref="C108" authorId="0" shapeId="0" xr:uid="{925C0115-9ADD-4DC9-AAA7-2844F968448B}">
      <text>
        <r>
          <rPr>
            <b/>
            <sz val="9"/>
            <color indexed="81"/>
            <rFont val="Tahoma"/>
            <family val="2"/>
          </rPr>
          <t>Bogdan ANTON:</t>
        </r>
        <r>
          <rPr>
            <sz val="9"/>
            <color indexed="81"/>
            <rFont val="Tahoma"/>
            <family val="2"/>
          </rPr>
          <t xml:space="preserve">
Se completeaza unitatea de masura</t>
        </r>
      </text>
    </comment>
    <comment ref="D108" authorId="0" shapeId="0" xr:uid="{0F5A648D-1EBE-4751-BC34-800DF22DCD25}">
      <text>
        <r>
          <rPr>
            <b/>
            <sz val="13"/>
            <color indexed="81"/>
            <rFont val="Tahoma"/>
            <family val="2"/>
          </rPr>
          <t>Bogdan ANTON:</t>
        </r>
        <r>
          <rPr>
            <sz val="13"/>
            <color indexed="81"/>
            <rFont val="Tahoma"/>
            <family val="2"/>
          </rPr>
          <t xml:space="preserve">
Se ține cont de prețul mediu din macheta A4</t>
        </r>
      </text>
    </comment>
    <comment ref="C109" authorId="0" shapeId="0" xr:uid="{E87695B7-9030-49EC-85C0-3D5A71CC03CD}">
      <text>
        <r>
          <rPr>
            <b/>
            <sz val="9"/>
            <color indexed="81"/>
            <rFont val="Tahoma"/>
            <family val="2"/>
          </rPr>
          <t>Bogdan ANTON:</t>
        </r>
        <r>
          <rPr>
            <sz val="9"/>
            <color indexed="81"/>
            <rFont val="Tahoma"/>
            <family val="2"/>
          </rPr>
          <t xml:space="preserve">
Se completeaza unitatea de masura</t>
        </r>
      </text>
    </comment>
    <comment ref="C113" authorId="0" shapeId="0" xr:uid="{00434EA0-5582-4128-95D3-7F56B558F760}">
      <text>
        <r>
          <rPr>
            <b/>
            <sz val="13"/>
            <color indexed="81"/>
            <rFont val="Tahoma"/>
            <family val="2"/>
          </rPr>
          <t>Bogdan ANTON:</t>
        </r>
        <r>
          <rPr>
            <sz val="13"/>
            <color indexed="81"/>
            <rFont val="Tahoma"/>
            <family val="2"/>
          </rPr>
          <t xml:space="preserve">
Se specifică combustibilul</t>
        </r>
      </text>
    </comment>
    <comment ref="C114" authorId="0" shapeId="0" xr:uid="{2315670B-0335-4BDF-A634-085190D56B68}">
      <text>
        <r>
          <rPr>
            <b/>
            <sz val="9"/>
            <color indexed="81"/>
            <rFont val="Tahoma"/>
            <family val="2"/>
          </rPr>
          <t>Bogdan ANTON:</t>
        </r>
        <r>
          <rPr>
            <sz val="9"/>
            <color indexed="81"/>
            <rFont val="Tahoma"/>
            <family val="2"/>
          </rPr>
          <t xml:space="preserve">
Se completează unitatea de măsură</t>
        </r>
      </text>
    </comment>
    <comment ref="C115" authorId="0" shapeId="0" xr:uid="{73F851AE-0012-4117-930B-4486299607B0}">
      <text>
        <r>
          <rPr>
            <b/>
            <sz val="9"/>
            <color indexed="81"/>
            <rFont val="Tahoma"/>
            <family val="2"/>
          </rPr>
          <t>Bogdan ANTON:</t>
        </r>
        <r>
          <rPr>
            <sz val="9"/>
            <color indexed="81"/>
            <rFont val="Tahoma"/>
            <family val="2"/>
          </rPr>
          <t xml:space="preserve">
Se completeaza unitatea de masura</t>
        </r>
      </text>
    </comment>
    <comment ref="C116" authorId="0" shapeId="0" xr:uid="{AA97976F-2B31-410C-99E4-14E2FBF48662}">
      <text>
        <r>
          <rPr>
            <b/>
            <sz val="9"/>
            <color indexed="81"/>
            <rFont val="Tahoma"/>
            <family val="2"/>
          </rPr>
          <t>Bogdan ANTON:</t>
        </r>
        <r>
          <rPr>
            <sz val="9"/>
            <color indexed="81"/>
            <rFont val="Tahoma"/>
            <family val="2"/>
          </rPr>
          <t xml:space="preserve">
Se completeaza unitatea de masura</t>
        </r>
      </text>
    </comment>
    <comment ref="C117" authorId="0" shapeId="0" xr:uid="{C4A755B8-20A6-4D1F-AD9D-16594484D6E0}">
      <text>
        <r>
          <rPr>
            <b/>
            <sz val="9"/>
            <color indexed="81"/>
            <rFont val="Tahoma"/>
            <family val="2"/>
          </rPr>
          <t>Bogdan ANTON:</t>
        </r>
        <r>
          <rPr>
            <sz val="9"/>
            <color indexed="81"/>
            <rFont val="Tahoma"/>
            <family val="2"/>
          </rPr>
          <t xml:space="preserve">
Se completeaza unitatea de masura</t>
        </r>
      </text>
    </comment>
    <comment ref="D117" authorId="0" shapeId="0" xr:uid="{C9096D29-4A58-4309-8864-32EE546FFE6D}">
      <text>
        <r>
          <rPr>
            <b/>
            <sz val="13"/>
            <color indexed="81"/>
            <rFont val="Tahoma"/>
            <family val="2"/>
          </rPr>
          <t>Bogdan ANTON:</t>
        </r>
        <r>
          <rPr>
            <sz val="13"/>
            <color indexed="81"/>
            <rFont val="Tahoma"/>
            <family val="2"/>
          </rPr>
          <t xml:space="preserve">
Se ține cont de prețul mediu din macheta A4</t>
        </r>
      </text>
    </comment>
    <comment ref="C118" authorId="0" shapeId="0" xr:uid="{7049A795-B747-4526-9C94-547B70C8AEC3}">
      <text>
        <r>
          <rPr>
            <b/>
            <sz val="9"/>
            <color indexed="81"/>
            <rFont val="Tahoma"/>
            <family val="2"/>
          </rPr>
          <t>Bogdan ANTON:</t>
        </r>
        <r>
          <rPr>
            <sz val="9"/>
            <color indexed="81"/>
            <rFont val="Tahoma"/>
            <family val="2"/>
          </rPr>
          <t xml:space="preserve">
Se completeaza unitatea de masura</t>
        </r>
      </text>
    </comment>
    <comment ref="D128" authorId="0" shapeId="0" xr:uid="{542E36E5-E4FB-471B-82A8-A460BD965432}">
      <text>
        <r>
          <rPr>
            <b/>
            <sz val="13"/>
            <color indexed="81"/>
            <rFont val="Tahoma"/>
            <family val="2"/>
          </rPr>
          <t>Bogdan ANTON:</t>
        </r>
        <r>
          <rPr>
            <sz val="13"/>
            <color indexed="81"/>
            <rFont val="Tahoma"/>
            <family val="2"/>
          </rPr>
          <t xml:space="preserve">
Se ține cont de prețul mediu din macheta A4</t>
        </r>
      </text>
    </comment>
    <comment ref="D132" authorId="0" shapeId="0" xr:uid="{1AF29BA4-1587-4DE1-A409-5B40FC9E3679}">
      <text>
        <r>
          <rPr>
            <b/>
            <sz val="13"/>
            <color indexed="81"/>
            <rFont val="Tahoma"/>
            <family val="2"/>
          </rPr>
          <t>Bogdan ANTON:</t>
        </r>
        <r>
          <rPr>
            <sz val="13"/>
            <color indexed="81"/>
            <rFont val="Tahoma"/>
            <family val="2"/>
          </rPr>
          <t xml:space="preserve">
Se ține cont de prețul mediu din macheta A4</t>
        </r>
      </text>
    </comment>
    <comment ref="C181" authorId="0" shapeId="0" xr:uid="{CF4C1F1F-DD18-4C33-915E-24213CCFDFAF}">
      <text>
        <r>
          <rPr>
            <b/>
            <sz val="13"/>
            <color indexed="81"/>
            <rFont val="Tahoma"/>
            <family val="2"/>
          </rPr>
          <t>Bogdan ANTON:</t>
        </r>
        <r>
          <rPr>
            <sz val="13"/>
            <color indexed="81"/>
            <rFont val="Tahoma"/>
            <family val="2"/>
          </rPr>
          <t xml:space="preserve">
Se specifică combustibilul</t>
        </r>
      </text>
    </comment>
    <comment ref="C182" authorId="0" shapeId="0" xr:uid="{9736597B-FD66-4E9C-AEF8-7EF22B463BD5}">
      <text>
        <r>
          <rPr>
            <b/>
            <sz val="9"/>
            <color indexed="81"/>
            <rFont val="Tahoma"/>
            <family val="2"/>
          </rPr>
          <t>Bogdan ANTON:</t>
        </r>
        <r>
          <rPr>
            <sz val="9"/>
            <color indexed="81"/>
            <rFont val="Tahoma"/>
            <family val="2"/>
          </rPr>
          <t xml:space="preserve">
Se completează unitatea de măsură</t>
        </r>
      </text>
    </comment>
    <comment ref="C183" authorId="0" shapeId="0" xr:uid="{7B6F1074-9C0E-4183-8E58-9AD5AAB4098F}">
      <text>
        <r>
          <rPr>
            <b/>
            <sz val="9"/>
            <color indexed="81"/>
            <rFont val="Tahoma"/>
            <family val="2"/>
          </rPr>
          <t>Bogdan ANTON:</t>
        </r>
        <r>
          <rPr>
            <sz val="9"/>
            <color indexed="81"/>
            <rFont val="Tahoma"/>
            <family val="2"/>
          </rPr>
          <t xml:space="preserve">
Se completeaza unitatea de masura</t>
        </r>
      </text>
    </comment>
    <comment ref="C184" authorId="0" shapeId="0" xr:uid="{A21547CF-4785-423A-A922-892BDF3376E0}">
      <text>
        <r>
          <rPr>
            <b/>
            <sz val="9"/>
            <color indexed="81"/>
            <rFont val="Tahoma"/>
            <family val="2"/>
          </rPr>
          <t>Bogdan ANTON:</t>
        </r>
        <r>
          <rPr>
            <sz val="9"/>
            <color indexed="81"/>
            <rFont val="Tahoma"/>
            <family val="2"/>
          </rPr>
          <t xml:space="preserve">
Se completeaza unitatea de masura</t>
        </r>
      </text>
    </comment>
    <comment ref="C185" authorId="0" shapeId="0" xr:uid="{B2C272FA-B979-4BAB-A81F-83BD252C0DF3}">
      <text>
        <r>
          <rPr>
            <b/>
            <sz val="9"/>
            <color indexed="81"/>
            <rFont val="Tahoma"/>
            <family val="2"/>
          </rPr>
          <t>Bogdan ANTON:</t>
        </r>
        <r>
          <rPr>
            <sz val="9"/>
            <color indexed="81"/>
            <rFont val="Tahoma"/>
            <family val="2"/>
          </rPr>
          <t xml:space="preserve">
Se completeaza unitatea de masura</t>
        </r>
      </text>
    </comment>
    <comment ref="C186" authorId="0" shapeId="0" xr:uid="{5577351C-2C15-4AE4-A57F-567FC9E95A5F}">
      <text>
        <r>
          <rPr>
            <b/>
            <sz val="9"/>
            <color indexed="81"/>
            <rFont val="Tahoma"/>
            <family val="2"/>
          </rPr>
          <t>Bogdan ANTON:</t>
        </r>
        <r>
          <rPr>
            <sz val="9"/>
            <color indexed="81"/>
            <rFont val="Tahoma"/>
            <family val="2"/>
          </rPr>
          <t xml:space="preserve">
Se completeaza unitatea de masura</t>
        </r>
      </text>
    </comment>
    <comment ref="C190" authorId="0" shapeId="0" xr:uid="{87ABBB4D-0207-4BC1-A1F8-29B00AE3C37D}">
      <text>
        <r>
          <rPr>
            <b/>
            <sz val="13"/>
            <color indexed="81"/>
            <rFont val="Tahoma"/>
            <family val="2"/>
          </rPr>
          <t>Bogdan ANTON:</t>
        </r>
        <r>
          <rPr>
            <sz val="13"/>
            <color indexed="81"/>
            <rFont val="Tahoma"/>
            <family val="2"/>
          </rPr>
          <t xml:space="preserve">
Se specifică combustibilul</t>
        </r>
      </text>
    </comment>
    <comment ref="C191" authorId="0" shapeId="0" xr:uid="{9EE3B467-834A-451B-997B-5C8EA9DCF1FA}">
      <text>
        <r>
          <rPr>
            <b/>
            <sz val="9"/>
            <color indexed="81"/>
            <rFont val="Tahoma"/>
            <family val="2"/>
          </rPr>
          <t>Bogdan ANTON:</t>
        </r>
        <r>
          <rPr>
            <sz val="9"/>
            <color indexed="81"/>
            <rFont val="Tahoma"/>
            <family val="2"/>
          </rPr>
          <t xml:space="preserve">
Se completează unitatea de măsură</t>
        </r>
      </text>
    </comment>
    <comment ref="C192" authorId="0" shapeId="0" xr:uid="{43EEFA7C-FEDB-47CC-9AE6-F26BB9878EF2}">
      <text>
        <r>
          <rPr>
            <b/>
            <sz val="9"/>
            <color indexed="81"/>
            <rFont val="Tahoma"/>
            <family val="2"/>
          </rPr>
          <t>Bogdan ANTON:</t>
        </r>
        <r>
          <rPr>
            <sz val="9"/>
            <color indexed="81"/>
            <rFont val="Tahoma"/>
            <family val="2"/>
          </rPr>
          <t xml:space="preserve">
Se completeaza unitatea de masura</t>
        </r>
      </text>
    </comment>
    <comment ref="C193" authorId="0" shapeId="0" xr:uid="{0362470F-C641-4E8D-83F5-0543FE2638F5}">
      <text>
        <r>
          <rPr>
            <b/>
            <sz val="9"/>
            <color indexed="81"/>
            <rFont val="Tahoma"/>
            <family val="2"/>
          </rPr>
          <t>Bogdan ANTON:</t>
        </r>
        <r>
          <rPr>
            <sz val="9"/>
            <color indexed="81"/>
            <rFont val="Tahoma"/>
            <family val="2"/>
          </rPr>
          <t xml:space="preserve">
Se completeaza unitatea de masura</t>
        </r>
      </text>
    </comment>
    <comment ref="C194" authorId="0" shapeId="0" xr:uid="{2FA77D97-4513-4AC6-8581-9C04CCACA85B}">
      <text>
        <r>
          <rPr>
            <b/>
            <sz val="9"/>
            <color indexed="81"/>
            <rFont val="Tahoma"/>
            <family val="2"/>
          </rPr>
          <t>Bogdan ANTON:</t>
        </r>
        <r>
          <rPr>
            <sz val="9"/>
            <color indexed="81"/>
            <rFont val="Tahoma"/>
            <family val="2"/>
          </rPr>
          <t xml:space="preserve">
Se completeaza unitatea de masura</t>
        </r>
      </text>
    </comment>
    <comment ref="C195" authorId="0" shapeId="0" xr:uid="{2E7CD915-3C6C-4C6D-9B75-DB0AA3B0C3A9}">
      <text>
        <r>
          <rPr>
            <b/>
            <sz val="9"/>
            <color indexed="81"/>
            <rFont val="Tahoma"/>
            <family val="2"/>
          </rPr>
          <t>Bogdan ANTON:</t>
        </r>
        <r>
          <rPr>
            <sz val="9"/>
            <color indexed="81"/>
            <rFont val="Tahoma"/>
            <family val="2"/>
          </rPr>
          <t xml:space="preserve">
Se completeaza unitatea de masura</t>
        </r>
      </text>
    </comment>
    <comment ref="D209" authorId="0" shapeId="0" xr:uid="{B11F7CB2-D2E3-422B-8432-1DD134AB1E39}">
      <text>
        <r>
          <rPr>
            <b/>
            <sz val="13"/>
            <color indexed="81"/>
            <rFont val="Tahoma"/>
            <family val="2"/>
          </rPr>
          <t>Bogdan ANTON:</t>
        </r>
        <r>
          <rPr>
            <sz val="13"/>
            <color indexed="81"/>
            <rFont val="Tahoma"/>
            <family val="2"/>
          </rPr>
          <t xml:space="preserve">
pret mediu</t>
        </r>
      </text>
    </comment>
    <comment ref="G209" authorId="0" shapeId="0" xr:uid="{3383E5F1-9900-4DE1-ABE6-A56FF55D2F7F}">
      <text>
        <r>
          <rPr>
            <b/>
            <sz val="13"/>
            <color indexed="81"/>
            <rFont val="Tahoma"/>
            <family val="2"/>
          </rPr>
          <t>Bogdan ANTON:</t>
        </r>
        <r>
          <rPr>
            <sz val="13"/>
            <color indexed="81"/>
            <rFont val="Tahoma"/>
            <family val="2"/>
          </rPr>
          <t xml:space="preserve">
pret mediu</t>
        </r>
      </text>
    </comment>
    <comment ref="J209" authorId="0" shapeId="0" xr:uid="{667D35B7-47BF-4558-9CC3-8CC69CB456B7}">
      <text>
        <r>
          <rPr>
            <b/>
            <sz val="13"/>
            <color indexed="81"/>
            <rFont val="Tahoma"/>
            <family val="2"/>
          </rPr>
          <t>Bogdan ANTON:</t>
        </r>
        <r>
          <rPr>
            <sz val="13"/>
            <color indexed="81"/>
            <rFont val="Tahoma"/>
            <family val="2"/>
          </rPr>
          <t xml:space="preserve">
pret mediu</t>
        </r>
      </text>
    </comment>
    <comment ref="M209" authorId="0" shapeId="0" xr:uid="{DEEDDFA2-4628-4021-BAAC-FF1D22024C1F}">
      <text>
        <r>
          <rPr>
            <b/>
            <sz val="13"/>
            <color indexed="81"/>
            <rFont val="Tahoma"/>
            <family val="2"/>
          </rPr>
          <t>Bogdan ANTON:</t>
        </r>
        <r>
          <rPr>
            <sz val="13"/>
            <color indexed="81"/>
            <rFont val="Tahoma"/>
            <family val="2"/>
          </rPr>
          <t xml:space="preserve">
pret mediu</t>
        </r>
      </text>
    </comment>
    <comment ref="P209" authorId="0" shapeId="0" xr:uid="{5B23BC2C-F38C-4C20-B097-06A35FDA24EC}">
      <text>
        <r>
          <rPr>
            <b/>
            <sz val="13"/>
            <color indexed="81"/>
            <rFont val="Tahoma"/>
            <family val="2"/>
          </rPr>
          <t>Bogdan ANTON:</t>
        </r>
        <r>
          <rPr>
            <sz val="13"/>
            <color indexed="81"/>
            <rFont val="Tahoma"/>
            <family val="2"/>
          </rPr>
          <t xml:space="preserve">
pret mediu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H11" authorId="0" shapeId="0" xr:uid="{ED70FCC2-9BAA-4010-8FCD-11F7B11371E5}">
      <text>
        <r>
          <rPr>
            <b/>
            <sz val="13"/>
            <color indexed="81"/>
            <rFont val="Tahoma"/>
            <family val="2"/>
          </rPr>
          <t>Bogdan ANTON:</t>
        </r>
        <r>
          <rPr>
            <sz val="13"/>
            <color indexed="81"/>
            <rFont val="Tahoma"/>
            <family val="2"/>
          </rPr>
          <t xml:space="preserve">
pondere cheltuieli totale pe activitate, în total cheltuieli operator</t>
        </r>
      </text>
    </comment>
    <comment ref="I11" authorId="0" shapeId="0" xr:uid="{F92BE0CD-940D-43A1-A852-6B85FFAF9BBC}">
      <text>
        <r>
          <rPr>
            <b/>
            <sz val="13"/>
            <color indexed="81"/>
            <rFont val="Tahoma"/>
            <family val="2"/>
          </rPr>
          <t>Bogdan ANTON:</t>
        </r>
        <r>
          <rPr>
            <sz val="13"/>
            <color indexed="81"/>
            <rFont val="Tahoma"/>
            <family val="2"/>
          </rPr>
          <t xml:space="preserve">
ponderea cheltuielilor directe in total cheltuieli directe pe operator</t>
        </r>
      </text>
    </comment>
    <comment ref="J11" authorId="0" shapeId="0" xr:uid="{C9868354-152A-4330-A376-C9C099F72401}">
      <text>
        <r>
          <rPr>
            <b/>
            <sz val="13"/>
            <color indexed="81"/>
            <rFont val="Tahoma"/>
            <family val="2"/>
          </rPr>
          <t>Bogdan ANTON:</t>
        </r>
        <r>
          <rPr>
            <sz val="13"/>
            <color indexed="81"/>
            <rFont val="Tahoma"/>
            <family val="2"/>
          </rPr>
          <t xml:space="preserve">
pondere cheltuieli indirecte in total cheltuieli pe activitate</t>
        </r>
      </text>
    </comment>
    <comment ref="K11" authorId="0" shapeId="0" xr:uid="{BC2E17DB-78A5-4665-8CEC-634D336714F6}">
      <text>
        <r>
          <rPr>
            <b/>
            <sz val="13"/>
            <color indexed="81"/>
            <rFont val="Tahoma"/>
            <family val="2"/>
          </rPr>
          <t>Bogdan ANTON:</t>
        </r>
        <r>
          <rPr>
            <sz val="13"/>
            <color indexed="81"/>
            <rFont val="Tahoma"/>
            <family val="2"/>
          </rPr>
          <t xml:space="preserve">
pondere cheltuieli totale pe activitate, în total cheltuieli operator</t>
        </r>
      </text>
    </comment>
    <comment ref="L11" authorId="0" shapeId="0" xr:uid="{7611729C-77E6-4CFB-AF35-035CD7017981}">
      <text>
        <r>
          <rPr>
            <b/>
            <sz val="13"/>
            <color indexed="81"/>
            <rFont val="Tahoma"/>
            <family val="2"/>
          </rPr>
          <t>Bogdan ANTON:</t>
        </r>
        <r>
          <rPr>
            <sz val="13"/>
            <color indexed="81"/>
            <rFont val="Tahoma"/>
            <family val="2"/>
          </rPr>
          <t xml:space="preserve">
ponderea cheltuielilor directe in total cheltuieli directe pe operator</t>
        </r>
      </text>
    </comment>
    <comment ref="M11" authorId="0" shapeId="0" xr:uid="{CC40FC44-4251-4B14-B0EA-691608931633}">
      <text>
        <r>
          <rPr>
            <b/>
            <sz val="13"/>
            <color indexed="81"/>
            <rFont val="Tahoma"/>
            <family val="2"/>
          </rPr>
          <t>Bogdan ANTON:</t>
        </r>
        <r>
          <rPr>
            <sz val="13"/>
            <color indexed="81"/>
            <rFont val="Tahoma"/>
            <family val="2"/>
          </rPr>
          <t xml:space="preserve">
pondere cheltuieli indirecte in total cheltuieli pe activitate</t>
        </r>
      </text>
    </comment>
    <comment ref="N11" authorId="0" shapeId="0" xr:uid="{C715B567-4BEF-4EF2-BD36-1DBB335993F2}">
      <text>
        <r>
          <rPr>
            <b/>
            <sz val="13"/>
            <color indexed="81"/>
            <rFont val="Tahoma"/>
            <family val="2"/>
          </rPr>
          <t>Bogdan ANTON:</t>
        </r>
        <r>
          <rPr>
            <sz val="13"/>
            <color indexed="81"/>
            <rFont val="Tahoma"/>
            <family val="2"/>
          </rPr>
          <t xml:space="preserve">
pondere cheltuieli totale pe activitate, în total cheltuieli operator</t>
        </r>
      </text>
    </comment>
    <comment ref="O11" authorId="0" shapeId="0" xr:uid="{6BC4374E-01CB-4A6C-B3BA-80A0DA61852F}">
      <text>
        <r>
          <rPr>
            <b/>
            <sz val="13"/>
            <color indexed="81"/>
            <rFont val="Tahoma"/>
            <family val="2"/>
          </rPr>
          <t>Bogdan ANTON:</t>
        </r>
        <r>
          <rPr>
            <sz val="13"/>
            <color indexed="81"/>
            <rFont val="Tahoma"/>
            <family val="2"/>
          </rPr>
          <t xml:space="preserve">
ponderea cheltuielilor directe in total cheltuieli directe pe operator</t>
        </r>
      </text>
    </comment>
    <comment ref="P11" authorId="0" shapeId="0" xr:uid="{79087D04-D020-4D7A-B9A9-C5846456FC97}">
      <text>
        <r>
          <rPr>
            <b/>
            <sz val="13"/>
            <color indexed="81"/>
            <rFont val="Tahoma"/>
            <family val="2"/>
          </rPr>
          <t>Bogdan ANTON:</t>
        </r>
        <r>
          <rPr>
            <sz val="13"/>
            <color indexed="81"/>
            <rFont val="Tahoma"/>
            <family val="2"/>
          </rPr>
          <t xml:space="preserve">
pondere cheltuieli indirecte in total cheltuieli pe activitate</t>
        </r>
      </text>
    </comment>
    <comment ref="Q11" authorId="0" shapeId="0" xr:uid="{E9A0F496-69D1-4302-8BE7-D5D263CD3C07}">
      <text>
        <r>
          <rPr>
            <b/>
            <sz val="13"/>
            <color indexed="81"/>
            <rFont val="Tahoma"/>
            <family val="2"/>
          </rPr>
          <t>Bogdan ANTON:</t>
        </r>
        <r>
          <rPr>
            <sz val="13"/>
            <color indexed="81"/>
            <rFont val="Tahoma"/>
            <family val="2"/>
          </rPr>
          <t xml:space="preserve">
pondere cheltuieli totale pe activitate, în total cheltuieli operator</t>
        </r>
      </text>
    </comment>
    <comment ref="R11" authorId="0" shapeId="0" xr:uid="{516D797F-4D80-4870-8A95-FD30ECA627A1}">
      <text>
        <r>
          <rPr>
            <b/>
            <sz val="13"/>
            <color indexed="81"/>
            <rFont val="Tahoma"/>
            <family val="2"/>
          </rPr>
          <t>Bogdan ANTON:</t>
        </r>
        <r>
          <rPr>
            <sz val="13"/>
            <color indexed="81"/>
            <rFont val="Tahoma"/>
            <family val="2"/>
          </rPr>
          <t xml:space="preserve">
ponderea cheltuielilor directe in total cheltuieli directe pe operator</t>
        </r>
      </text>
    </comment>
    <comment ref="S11" authorId="0" shapeId="0" xr:uid="{FFB5FDEA-0A09-4E54-BA14-2D23D32FC613}">
      <text>
        <r>
          <rPr>
            <b/>
            <sz val="13"/>
            <color indexed="81"/>
            <rFont val="Tahoma"/>
            <family val="2"/>
          </rPr>
          <t>Bogdan ANTON:</t>
        </r>
        <r>
          <rPr>
            <sz val="13"/>
            <color indexed="81"/>
            <rFont val="Tahoma"/>
            <family val="2"/>
          </rPr>
          <t xml:space="preserve">
pondere cheltuieli indirecte in total cheltuieli pe activitate</t>
        </r>
      </text>
    </comment>
    <comment ref="T11" authorId="0" shapeId="0" xr:uid="{707F1E22-BA09-42CE-BDC1-5B14760F124D}">
      <text>
        <r>
          <rPr>
            <b/>
            <sz val="13"/>
            <color indexed="81"/>
            <rFont val="Tahoma"/>
            <family val="2"/>
          </rPr>
          <t>Bogdan ANTON:</t>
        </r>
        <r>
          <rPr>
            <sz val="13"/>
            <color indexed="81"/>
            <rFont val="Tahoma"/>
            <family val="2"/>
          </rPr>
          <t xml:space="preserve">
pondere cheltuieli totale pe activitate, în total cheltuieli operator</t>
        </r>
      </text>
    </comment>
    <comment ref="U11" authorId="0" shapeId="0" xr:uid="{698770DE-1C93-49C7-8F4F-D91A50130B5D}">
      <text>
        <r>
          <rPr>
            <b/>
            <sz val="13"/>
            <color indexed="81"/>
            <rFont val="Tahoma"/>
            <family val="2"/>
          </rPr>
          <t>Bogdan ANTON:</t>
        </r>
        <r>
          <rPr>
            <sz val="13"/>
            <color indexed="81"/>
            <rFont val="Tahoma"/>
            <family val="2"/>
          </rPr>
          <t xml:space="preserve">
ponderea cheltuielilor directe in total cheltuieli directe pe operator</t>
        </r>
      </text>
    </comment>
    <comment ref="V11" authorId="0" shapeId="0" xr:uid="{DD79E768-D757-4B1E-B1BD-537C63D9347D}">
      <text>
        <r>
          <rPr>
            <b/>
            <sz val="13"/>
            <color indexed="81"/>
            <rFont val="Tahoma"/>
            <family val="2"/>
          </rPr>
          <t>Bogdan ANTON:</t>
        </r>
        <r>
          <rPr>
            <sz val="13"/>
            <color indexed="81"/>
            <rFont val="Tahoma"/>
            <family val="2"/>
          </rPr>
          <t xml:space="preserve">
pondere cheltuieli indirecte in total cheltuieli pe activitate</t>
        </r>
      </text>
    </comment>
    <comment ref="W11" authorId="0" shapeId="0" xr:uid="{D67CC4AD-EBC7-4286-A908-6D72BF5E8291}">
      <text>
        <r>
          <rPr>
            <b/>
            <sz val="13"/>
            <color indexed="81"/>
            <rFont val="Tahoma"/>
            <family val="2"/>
          </rPr>
          <t>Bogdan ANTON:</t>
        </r>
        <r>
          <rPr>
            <sz val="13"/>
            <color indexed="81"/>
            <rFont val="Tahoma"/>
            <family val="2"/>
          </rPr>
          <t xml:space="preserve">
pondere cheltuieli totale pe activitate, în total cheltuieli operator</t>
        </r>
      </text>
    </comment>
    <comment ref="X11" authorId="0" shapeId="0" xr:uid="{342369D1-ABA9-4880-9051-BBE84E1E76E0}">
      <text>
        <r>
          <rPr>
            <b/>
            <sz val="13"/>
            <color indexed="81"/>
            <rFont val="Tahoma"/>
            <family val="2"/>
          </rPr>
          <t>Bogdan ANTON:</t>
        </r>
        <r>
          <rPr>
            <sz val="13"/>
            <color indexed="81"/>
            <rFont val="Tahoma"/>
            <family val="2"/>
          </rPr>
          <t xml:space="preserve">
ponderea cheltuielilor directe in total cheltuieli directe pe operator</t>
        </r>
      </text>
    </comment>
    <comment ref="Y11" authorId="0" shapeId="0" xr:uid="{D40C62A4-9DF3-4D53-8C30-75D2156EA480}">
      <text>
        <r>
          <rPr>
            <b/>
            <sz val="13"/>
            <color indexed="81"/>
            <rFont val="Tahoma"/>
            <family val="2"/>
          </rPr>
          <t>Bogdan ANTON:</t>
        </r>
        <r>
          <rPr>
            <sz val="13"/>
            <color indexed="81"/>
            <rFont val="Tahoma"/>
            <family val="2"/>
          </rPr>
          <t xml:space="preserve">
pondere cheltuieli indirecte in total cheltuieli pe activitate</t>
        </r>
      </text>
    </comment>
    <comment ref="Z11" authorId="0" shapeId="0" xr:uid="{D8DB935C-72BF-4791-985F-B2733CAADD4A}">
      <text>
        <r>
          <rPr>
            <b/>
            <sz val="13"/>
            <color indexed="81"/>
            <rFont val="Tahoma"/>
            <family val="2"/>
          </rPr>
          <t>Bogdan ANTON:</t>
        </r>
        <r>
          <rPr>
            <sz val="13"/>
            <color indexed="81"/>
            <rFont val="Tahoma"/>
            <family val="2"/>
          </rPr>
          <t xml:space="preserve">
pondere cheltuieli totale pe activitate, în total cheltuieli operator</t>
        </r>
      </text>
    </comment>
    <comment ref="AA11" authorId="0" shapeId="0" xr:uid="{C2083FAE-17E2-4279-9DBF-32699D643645}">
      <text>
        <r>
          <rPr>
            <b/>
            <sz val="13"/>
            <color indexed="81"/>
            <rFont val="Tahoma"/>
            <family val="2"/>
          </rPr>
          <t>Bogdan ANTON:</t>
        </r>
        <r>
          <rPr>
            <sz val="13"/>
            <color indexed="81"/>
            <rFont val="Tahoma"/>
            <family val="2"/>
          </rPr>
          <t xml:space="preserve">
ponderea cheltuielilor directe in total cheltuieli directe pe operator</t>
        </r>
      </text>
    </comment>
    <comment ref="AB11" authorId="0" shapeId="0" xr:uid="{A2D77FA5-D4E4-4798-BAD5-DD49825A974F}">
      <text>
        <r>
          <rPr>
            <b/>
            <sz val="13"/>
            <color indexed="81"/>
            <rFont val="Tahoma"/>
            <family val="2"/>
          </rPr>
          <t>Bogdan ANTON:</t>
        </r>
        <r>
          <rPr>
            <sz val="13"/>
            <color indexed="81"/>
            <rFont val="Tahoma"/>
            <family val="2"/>
          </rPr>
          <t xml:space="preserve">
pondere cheltuieli indirecte in total cheltuieli pe activitate</t>
        </r>
      </text>
    </comment>
    <comment ref="AC11" authorId="0" shapeId="0" xr:uid="{13E01278-B0E6-41B2-84F6-D2195736D0CD}">
      <text>
        <r>
          <rPr>
            <b/>
            <sz val="13"/>
            <color indexed="81"/>
            <rFont val="Tahoma"/>
            <family val="2"/>
          </rPr>
          <t>Bogdan ANTON:</t>
        </r>
        <r>
          <rPr>
            <sz val="13"/>
            <color indexed="81"/>
            <rFont val="Tahoma"/>
            <family val="2"/>
          </rPr>
          <t xml:space="preserve">
pondere cheltuieli totale pe activitate, în total cheltuieli operator</t>
        </r>
      </text>
    </comment>
    <comment ref="AD11" authorId="0" shapeId="0" xr:uid="{245540C6-A505-4FCD-B761-B22B06747435}">
      <text>
        <r>
          <rPr>
            <b/>
            <sz val="13"/>
            <color indexed="81"/>
            <rFont val="Tahoma"/>
            <family val="2"/>
          </rPr>
          <t>Bogdan ANTON:</t>
        </r>
        <r>
          <rPr>
            <sz val="13"/>
            <color indexed="81"/>
            <rFont val="Tahoma"/>
            <family val="2"/>
          </rPr>
          <t xml:space="preserve">
ponderea cheltuielilor directe in total cheltuieli directe pe operator</t>
        </r>
      </text>
    </comment>
    <comment ref="AE11" authorId="0" shapeId="0" xr:uid="{CAD73B7C-28A6-43A4-AE7F-F2E50B036111}">
      <text>
        <r>
          <rPr>
            <b/>
            <sz val="13"/>
            <color indexed="81"/>
            <rFont val="Tahoma"/>
            <family val="2"/>
          </rPr>
          <t>Bogdan ANTON:</t>
        </r>
        <r>
          <rPr>
            <sz val="13"/>
            <color indexed="81"/>
            <rFont val="Tahoma"/>
            <family val="2"/>
          </rPr>
          <t xml:space="preserve">
pondere cheltuieli indirecte in total cheltuieli pe activitate</t>
        </r>
      </text>
    </comment>
    <comment ref="AF11" authorId="0" shapeId="0" xr:uid="{E071B61D-0004-4684-8F89-B4E968600CCD}">
      <text>
        <r>
          <rPr>
            <b/>
            <sz val="13"/>
            <color indexed="81"/>
            <rFont val="Tahoma"/>
            <family val="2"/>
          </rPr>
          <t>Bogdan ANTON:</t>
        </r>
        <r>
          <rPr>
            <sz val="13"/>
            <color indexed="81"/>
            <rFont val="Tahoma"/>
            <family val="2"/>
          </rPr>
          <t xml:space="preserve">
pondere cheltuieli totale pe activitate, în total cheltuieli operator</t>
        </r>
      </text>
    </comment>
    <comment ref="AG11" authorId="0" shapeId="0" xr:uid="{760A78C1-CA2D-4132-A56C-A4FDD2C0BF44}">
      <text>
        <r>
          <rPr>
            <b/>
            <sz val="13"/>
            <color indexed="81"/>
            <rFont val="Tahoma"/>
            <family val="2"/>
          </rPr>
          <t>Bogdan ANTON:</t>
        </r>
        <r>
          <rPr>
            <sz val="13"/>
            <color indexed="81"/>
            <rFont val="Tahoma"/>
            <family val="2"/>
          </rPr>
          <t xml:space="preserve">
ponderea cheltuielilor directe in total cheltuieli directe pe operator</t>
        </r>
      </text>
    </comment>
    <comment ref="AH11" authorId="0" shapeId="0" xr:uid="{B424C134-22DB-4E3F-85A7-B6A1A00C3BCB}">
      <text>
        <r>
          <rPr>
            <b/>
            <sz val="13"/>
            <color indexed="81"/>
            <rFont val="Tahoma"/>
            <family val="2"/>
          </rPr>
          <t>Bogdan ANTON:</t>
        </r>
        <r>
          <rPr>
            <sz val="13"/>
            <color indexed="81"/>
            <rFont val="Tahoma"/>
            <family val="2"/>
          </rPr>
          <t xml:space="preserve">
pondere cheltuieli indirecte in total cheltuieli pe activitate</t>
        </r>
      </text>
    </comment>
    <comment ref="AI11" authorId="0" shapeId="0" xr:uid="{2F79C0F4-47E9-4DD6-8C01-8F1C930460CC}">
      <text>
        <r>
          <rPr>
            <b/>
            <sz val="13"/>
            <color indexed="81"/>
            <rFont val="Tahoma"/>
            <family val="2"/>
          </rPr>
          <t>Bogdan ANTON:</t>
        </r>
        <r>
          <rPr>
            <sz val="13"/>
            <color indexed="81"/>
            <rFont val="Tahoma"/>
            <family val="2"/>
          </rPr>
          <t xml:space="preserve">
pondere cheltuieli totale pe activitate, în total cheltuieli operator</t>
        </r>
      </text>
    </comment>
    <comment ref="AJ11" authorId="0" shapeId="0" xr:uid="{A2352ECA-5604-42E1-8CE3-17E2C7B99C0C}">
      <text>
        <r>
          <rPr>
            <b/>
            <sz val="13"/>
            <color indexed="81"/>
            <rFont val="Tahoma"/>
            <family val="2"/>
          </rPr>
          <t>Bogdan ANTON:</t>
        </r>
        <r>
          <rPr>
            <sz val="13"/>
            <color indexed="81"/>
            <rFont val="Tahoma"/>
            <family val="2"/>
          </rPr>
          <t xml:space="preserve">
ponderea cheltuielilor directe in total cheltuieli directe pe operator</t>
        </r>
      </text>
    </comment>
    <comment ref="AK11" authorId="0" shapeId="0" xr:uid="{3C71907F-8B79-401B-AF3E-EEBD56D23A0E}">
      <text>
        <r>
          <rPr>
            <b/>
            <sz val="13"/>
            <color indexed="81"/>
            <rFont val="Tahoma"/>
            <family val="2"/>
          </rPr>
          <t>Bogdan ANTON:</t>
        </r>
        <r>
          <rPr>
            <sz val="13"/>
            <color indexed="81"/>
            <rFont val="Tahoma"/>
            <family val="2"/>
          </rPr>
          <t xml:space="preserve">
pondere cheltuieli indirecte in total cheltuieli pe activitate</t>
        </r>
      </text>
    </comment>
    <comment ref="AL11" authorId="0" shapeId="0" xr:uid="{3CA3580C-1F87-4BAB-9AEC-F6AC00859892}">
      <text>
        <r>
          <rPr>
            <b/>
            <sz val="13"/>
            <color indexed="81"/>
            <rFont val="Tahoma"/>
            <family val="2"/>
          </rPr>
          <t>Bogdan ANTON:</t>
        </r>
        <r>
          <rPr>
            <sz val="13"/>
            <color indexed="81"/>
            <rFont val="Tahoma"/>
            <family val="2"/>
          </rPr>
          <t xml:space="preserve">
pondere cheltuieli totale pe activitate, în total cheltuieli operator</t>
        </r>
      </text>
    </comment>
    <comment ref="AM11" authorId="0" shapeId="0" xr:uid="{E63D40BA-2372-4ED3-BEA4-CC1A0145CE5C}">
      <text>
        <r>
          <rPr>
            <b/>
            <sz val="13"/>
            <color indexed="81"/>
            <rFont val="Tahoma"/>
            <family val="2"/>
          </rPr>
          <t>Bogdan ANTON:</t>
        </r>
        <r>
          <rPr>
            <sz val="13"/>
            <color indexed="81"/>
            <rFont val="Tahoma"/>
            <family val="2"/>
          </rPr>
          <t xml:space="preserve">
ponderea cheltuielilor directe in total cheltuieli directe pe operator</t>
        </r>
      </text>
    </comment>
    <comment ref="AN11" authorId="0" shapeId="0" xr:uid="{CCD2A6E8-8264-4F00-9400-F1348C9A9B34}">
      <text>
        <r>
          <rPr>
            <b/>
            <sz val="13"/>
            <color indexed="81"/>
            <rFont val="Tahoma"/>
            <family val="2"/>
          </rPr>
          <t>Bogdan ANTON:</t>
        </r>
        <r>
          <rPr>
            <sz val="13"/>
            <color indexed="81"/>
            <rFont val="Tahoma"/>
            <family val="2"/>
          </rPr>
          <t xml:space="preserve">
pondere cheltuieli indirecte in total cheltuieli pe activitate</t>
        </r>
      </text>
    </comment>
    <comment ref="AO11" authorId="0" shapeId="0" xr:uid="{3736CF43-2D9C-4474-9A4B-946942433A47}">
      <text>
        <r>
          <rPr>
            <b/>
            <sz val="13"/>
            <color indexed="81"/>
            <rFont val="Tahoma"/>
            <family val="2"/>
          </rPr>
          <t>Bogdan ANTON:</t>
        </r>
        <r>
          <rPr>
            <sz val="13"/>
            <color indexed="81"/>
            <rFont val="Tahoma"/>
            <family val="2"/>
          </rPr>
          <t xml:space="preserve">
pondere cheltuieli totale pe activitate în total cheltuieli operator</t>
        </r>
      </text>
    </comment>
    <comment ref="AP11" authorId="0" shapeId="0" xr:uid="{2EA27B92-6F0B-483C-95B3-4D5699C2B6C0}">
      <text>
        <r>
          <rPr>
            <b/>
            <sz val="13"/>
            <color indexed="81"/>
            <rFont val="Tahoma"/>
            <family val="2"/>
          </rPr>
          <t>Bogdan ANTON:</t>
        </r>
        <r>
          <rPr>
            <sz val="13"/>
            <color indexed="81"/>
            <rFont val="Tahoma"/>
            <family val="2"/>
          </rPr>
          <t xml:space="preserve">
pondere cheltuieli directe pt alte activități, în total cheltuieli directe pe operator</t>
        </r>
      </text>
    </comment>
    <comment ref="AQ11" authorId="0" shapeId="0" xr:uid="{99E2319E-FC53-4D49-A39A-F1D116391220}">
      <text>
        <r>
          <rPr>
            <b/>
            <sz val="13"/>
            <color indexed="81"/>
            <rFont val="Tahoma"/>
            <family val="2"/>
          </rPr>
          <t>Bogdan ANTON:</t>
        </r>
        <r>
          <rPr>
            <sz val="13"/>
            <color indexed="81"/>
            <rFont val="Tahoma"/>
            <family val="2"/>
          </rPr>
          <t xml:space="preserve">
pondere cheltuieli indirecte alte activități, în total cheltuieli pe alte activități</t>
        </r>
      </text>
    </comment>
    <comment ref="D14" authorId="0" shapeId="0" xr:uid="{2C2C13CF-960C-4A89-AB21-26A84652A911}">
      <text>
        <r>
          <rPr>
            <b/>
            <sz val="13"/>
            <color indexed="81"/>
            <rFont val="Tahoma"/>
            <family val="2"/>
          </rPr>
          <t>Bogdan ANTON:</t>
        </r>
        <r>
          <rPr>
            <sz val="13"/>
            <color indexed="81"/>
            <rFont val="Tahoma"/>
            <family val="2"/>
          </rPr>
          <t xml:space="preserve">
Se introduce valoarea Total operator</t>
        </r>
      </text>
    </comment>
    <comment ref="I14" authorId="0" shapeId="0" xr:uid="{6FAFE0D3-B4CC-4BB7-9ABA-42178CD05C5B}">
      <text>
        <r>
          <rPr>
            <b/>
            <sz val="13"/>
            <color indexed="81"/>
            <rFont val="Tahoma"/>
            <family val="2"/>
          </rPr>
          <t>Bogdan ANTON:</t>
        </r>
        <r>
          <rPr>
            <sz val="13"/>
            <color indexed="81"/>
            <rFont val="Tahoma"/>
            <family val="2"/>
          </rPr>
          <t xml:space="preserve">
Se introduc valorile  cheltuielilor directe, pe activitate</t>
        </r>
      </text>
    </comment>
    <comment ref="L14" authorId="0" shapeId="0" xr:uid="{BC331DDB-DF90-4DBA-BE3E-F418A0D569F4}">
      <text>
        <r>
          <rPr>
            <b/>
            <sz val="13"/>
            <color indexed="81"/>
            <rFont val="Tahoma"/>
            <family val="2"/>
          </rPr>
          <t>Bogdan ANTON:</t>
        </r>
        <r>
          <rPr>
            <sz val="13"/>
            <color indexed="81"/>
            <rFont val="Tahoma"/>
            <family val="2"/>
          </rPr>
          <t xml:space="preserve">
Se introduc valorile  cheltuielilor directe, pe activitate</t>
        </r>
      </text>
    </comment>
    <comment ref="O14" authorId="0" shapeId="0" xr:uid="{118A79C4-1D96-4186-9890-E6BFE98C8196}">
      <text>
        <r>
          <rPr>
            <b/>
            <sz val="13"/>
            <color indexed="81"/>
            <rFont val="Tahoma"/>
            <family val="2"/>
          </rPr>
          <t>Bogdan ANTON:</t>
        </r>
        <r>
          <rPr>
            <sz val="13"/>
            <color indexed="81"/>
            <rFont val="Tahoma"/>
            <family val="2"/>
          </rPr>
          <t xml:space="preserve">
Se introduc valorile  cheltuielilor directe, pe activitate</t>
        </r>
      </text>
    </comment>
    <comment ref="R14" authorId="0" shapeId="0" xr:uid="{84B6BA4E-3532-4B70-B129-0721C133F5E2}">
      <text>
        <r>
          <rPr>
            <b/>
            <sz val="13"/>
            <color indexed="81"/>
            <rFont val="Tahoma"/>
            <family val="2"/>
          </rPr>
          <t>Bogdan ANTON:</t>
        </r>
        <r>
          <rPr>
            <sz val="13"/>
            <color indexed="81"/>
            <rFont val="Tahoma"/>
            <family val="2"/>
          </rPr>
          <t xml:space="preserve">
Se introduc valorile  cheltuielilor directe, pe activitate</t>
        </r>
      </text>
    </comment>
    <comment ref="U14" authorId="0" shapeId="0" xr:uid="{BE628744-D7D5-4DC6-82C3-9290B4407785}">
      <text>
        <r>
          <rPr>
            <b/>
            <sz val="13"/>
            <color indexed="81"/>
            <rFont val="Tahoma"/>
            <family val="2"/>
          </rPr>
          <t>Bogdan ANTON:</t>
        </r>
        <r>
          <rPr>
            <sz val="13"/>
            <color indexed="81"/>
            <rFont val="Tahoma"/>
            <family val="2"/>
          </rPr>
          <t xml:space="preserve">
Se introduc valorile  cheltuielilor directe, pe activitate</t>
        </r>
      </text>
    </comment>
    <comment ref="X14" authorId="0" shapeId="0" xr:uid="{1FC7A912-2710-4862-8DDB-4972E1D3EF75}">
      <text>
        <r>
          <rPr>
            <b/>
            <sz val="13"/>
            <color indexed="81"/>
            <rFont val="Tahoma"/>
            <family val="2"/>
          </rPr>
          <t>Bogdan ANTON:</t>
        </r>
        <r>
          <rPr>
            <sz val="13"/>
            <color indexed="81"/>
            <rFont val="Tahoma"/>
            <family val="2"/>
          </rPr>
          <t xml:space="preserve">
Se introduc valorile  cheltuielilor directe, pe activitate</t>
        </r>
      </text>
    </comment>
    <comment ref="AA14" authorId="0" shapeId="0" xr:uid="{0A13142A-CA14-42A5-A969-9B4CA125D930}">
      <text>
        <r>
          <rPr>
            <b/>
            <sz val="13"/>
            <color indexed="81"/>
            <rFont val="Tahoma"/>
            <family val="2"/>
          </rPr>
          <t>Bogdan ANTON:</t>
        </r>
        <r>
          <rPr>
            <sz val="13"/>
            <color indexed="81"/>
            <rFont val="Tahoma"/>
            <family val="2"/>
          </rPr>
          <t xml:space="preserve">
Se introduc valorile  cheltuielilor directe, pe activitate</t>
        </r>
      </text>
    </comment>
    <comment ref="AD14" authorId="0" shapeId="0" xr:uid="{C4340BC7-5D67-47EF-8CA6-853EFDBDFD68}">
      <text>
        <r>
          <rPr>
            <b/>
            <sz val="13"/>
            <color indexed="81"/>
            <rFont val="Tahoma"/>
            <family val="2"/>
          </rPr>
          <t>Bogdan ANTON:</t>
        </r>
        <r>
          <rPr>
            <sz val="13"/>
            <color indexed="81"/>
            <rFont val="Tahoma"/>
            <family val="2"/>
          </rPr>
          <t xml:space="preserve">
Se introduc valorile  cheltuielilor directe, pe activitate</t>
        </r>
      </text>
    </comment>
    <comment ref="AG14" authorId="0" shapeId="0" xr:uid="{460200D2-352D-4842-873B-B8C79161D71A}">
      <text>
        <r>
          <rPr>
            <b/>
            <sz val="13"/>
            <color indexed="81"/>
            <rFont val="Tahoma"/>
            <family val="2"/>
          </rPr>
          <t>Bogdan ANTON:</t>
        </r>
        <r>
          <rPr>
            <sz val="13"/>
            <color indexed="81"/>
            <rFont val="Tahoma"/>
            <family val="2"/>
          </rPr>
          <t xml:space="preserve">
Se introduc valorile  cheltuielilor directe, pe activitate</t>
        </r>
      </text>
    </comment>
    <comment ref="AJ14" authorId="0" shapeId="0" xr:uid="{F586D094-CF0B-4E25-95E9-B40CEBEB281B}">
      <text>
        <r>
          <rPr>
            <b/>
            <sz val="13"/>
            <color indexed="81"/>
            <rFont val="Tahoma"/>
            <family val="2"/>
          </rPr>
          <t>Bogdan ANTON:</t>
        </r>
        <r>
          <rPr>
            <sz val="13"/>
            <color indexed="81"/>
            <rFont val="Tahoma"/>
            <family val="2"/>
          </rPr>
          <t xml:space="preserve">
Se introduc valorile  cheltuielilor directe, pe activitate</t>
        </r>
      </text>
    </comment>
    <comment ref="AM14" authorId="0" shapeId="0" xr:uid="{F95980CC-B061-4B0B-B40B-25543A4E11F5}">
      <text>
        <r>
          <rPr>
            <b/>
            <sz val="13"/>
            <color indexed="81"/>
            <rFont val="Tahoma"/>
            <family val="2"/>
          </rPr>
          <t>Bogdan ANTON:</t>
        </r>
        <r>
          <rPr>
            <sz val="13"/>
            <color indexed="81"/>
            <rFont val="Tahoma"/>
            <family val="2"/>
          </rPr>
          <t xml:space="preserve">
Se introduc valorile  cheltuielilor directe, pe activitate</t>
        </r>
      </text>
    </comment>
    <comment ref="AP14" authorId="0" shapeId="0" xr:uid="{E4AF63F1-39A1-4951-92C6-BD206FF073E2}">
      <text>
        <r>
          <rPr>
            <b/>
            <sz val="13"/>
            <color indexed="81"/>
            <rFont val="Tahoma"/>
            <family val="2"/>
          </rPr>
          <t>Bogdan ANTON:</t>
        </r>
        <r>
          <rPr>
            <sz val="13"/>
            <color indexed="81"/>
            <rFont val="Tahoma"/>
            <family val="2"/>
          </rPr>
          <t xml:space="preserve">
Se introduc valorile  cheltuielilor directe pt. alte activități</t>
        </r>
      </text>
    </comment>
    <comment ref="V49" authorId="0" shapeId="0" xr:uid="{20BD5430-50A2-4A79-9767-F4617463FE5A}">
      <text>
        <r>
          <rPr>
            <b/>
            <sz val="9"/>
            <color indexed="81"/>
            <rFont val="Tahoma"/>
            <family val="2"/>
          </rPr>
          <t>Bogdan ANTON:</t>
        </r>
        <r>
          <rPr>
            <sz val="9"/>
            <color indexed="81"/>
            <rFont val="Tahoma"/>
            <family val="2"/>
          </rPr>
          <t xml:space="preserve">
Se introduce valoarea procentuala a cheii de repartizare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H11" authorId="0" shapeId="0" xr:uid="{FA5B1B97-F744-4D2A-98A3-D878DF35C5DD}">
      <text>
        <r>
          <rPr>
            <b/>
            <sz val="13"/>
            <color indexed="81"/>
            <rFont val="Tahoma"/>
            <family val="2"/>
          </rPr>
          <t>Bogdan ANTON:</t>
        </r>
        <r>
          <rPr>
            <sz val="13"/>
            <color indexed="81"/>
            <rFont val="Tahoma"/>
            <family val="2"/>
          </rPr>
          <t xml:space="preserve">
=pondere cheltuieli totale pe activitate, în total cheltuieli operator</t>
        </r>
      </text>
    </comment>
    <comment ref="I11" authorId="0" shapeId="0" xr:uid="{78C715E3-41A8-40DA-A646-609824D11D82}">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J11" authorId="0" shapeId="0" xr:uid="{897A4F60-D392-4E2E-AD63-80A0D0A259C7}">
      <text>
        <r>
          <rPr>
            <b/>
            <sz val="13"/>
            <color indexed="81"/>
            <rFont val="Tahoma"/>
            <family val="2"/>
          </rPr>
          <t>Bogdan ANTON:</t>
        </r>
        <r>
          <rPr>
            <sz val="13"/>
            <color indexed="81"/>
            <rFont val="Tahoma"/>
            <family val="2"/>
          </rPr>
          <t xml:space="preserve">
=pondere cheltuieli indirecte in total cheltuieli pe activitate</t>
        </r>
      </text>
    </comment>
    <comment ref="K11" authorId="0" shapeId="0" xr:uid="{40E9974C-2D2E-4339-B27C-84AB058BE984}">
      <text>
        <r>
          <rPr>
            <b/>
            <sz val="13"/>
            <color indexed="81"/>
            <rFont val="Tahoma"/>
            <family val="2"/>
          </rPr>
          <t>Bogdan ANTON:</t>
        </r>
        <r>
          <rPr>
            <sz val="13"/>
            <color indexed="81"/>
            <rFont val="Tahoma"/>
            <family val="2"/>
          </rPr>
          <t xml:space="preserve">
=pondere cheltuieli totale pe activitate, în total cheltuieli operator</t>
        </r>
      </text>
    </comment>
    <comment ref="L11" authorId="0" shapeId="0" xr:uid="{13FD3667-F42F-4980-9EB7-DECEC4BDA730}">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M11" authorId="0" shapeId="0" xr:uid="{0249147B-92E9-405D-946A-DC39B6051F6C}">
      <text>
        <r>
          <rPr>
            <b/>
            <sz val="13"/>
            <color indexed="81"/>
            <rFont val="Tahoma"/>
            <family val="2"/>
          </rPr>
          <t>Bogdan ANTON:</t>
        </r>
        <r>
          <rPr>
            <sz val="13"/>
            <color indexed="81"/>
            <rFont val="Tahoma"/>
            <family val="2"/>
          </rPr>
          <t xml:space="preserve">
=pondere cheltuieli indirecte in total cheltuieli pe activitate</t>
        </r>
      </text>
    </comment>
    <comment ref="N11" authorId="0" shapeId="0" xr:uid="{A7031C01-1CD3-4A89-B30D-64052A34CA19}">
      <text>
        <r>
          <rPr>
            <b/>
            <sz val="13"/>
            <color indexed="81"/>
            <rFont val="Tahoma"/>
            <family val="2"/>
          </rPr>
          <t>Bogdan ANTON:</t>
        </r>
        <r>
          <rPr>
            <sz val="13"/>
            <color indexed="81"/>
            <rFont val="Tahoma"/>
            <family val="2"/>
          </rPr>
          <t xml:space="preserve">
=pondere cheltuieli totale pe activitate, în total cheltuieli operator</t>
        </r>
      </text>
    </comment>
    <comment ref="O11" authorId="0" shapeId="0" xr:uid="{6DE7C464-E6C5-48CC-8CD7-0ED87F8AF221}">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P11" authorId="0" shapeId="0" xr:uid="{5D918D93-AECD-4467-A36A-4683AC9BB756}">
      <text>
        <r>
          <rPr>
            <b/>
            <sz val="13"/>
            <color indexed="81"/>
            <rFont val="Tahoma"/>
            <family val="2"/>
          </rPr>
          <t>Bogdan ANTON:</t>
        </r>
        <r>
          <rPr>
            <sz val="13"/>
            <color indexed="81"/>
            <rFont val="Tahoma"/>
            <family val="2"/>
          </rPr>
          <t xml:space="preserve">
=pondere cheltuieli indirecte in total cheltuieli pe activitate</t>
        </r>
      </text>
    </comment>
    <comment ref="Q11" authorId="0" shapeId="0" xr:uid="{50390184-1DB2-4CA2-9F86-922D6F62B22C}">
      <text>
        <r>
          <rPr>
            <b/>
            <sz val="13"/>
            <color indexed="81"/>
            <rFont val="Tahoma"/>
            <family val="2"/>
          </rPr>
          <t>Bogdan ANTON:</t>
        </r>
        <r>
          <rPr>
            <sz val="13"/>
            <color indexed="81"/>
            <rFont val="Tahoma"/>
            <family val="2"/>
          </rPr>
          <t xml:space="preserve">
=pondere cheltuieli totale pe activitate, în total cheltuieli operator</t>
        </r>
      </text>
    </comment>
    <comment ref="R11" authorId="0" shapeId="0" xr:uid="{5F6AFBFB-24EA-4353-A469-9E22E2600F36}">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S11" authorId="0" shapeId="0" xr:uid="{78077470-BB81-4768-BFB7-C6C6C65D99E4}">
      <text>
        <r>
          <rPr>
            <b/>
            <sz val="13"/>
            <color indexed="81"/>
            <rFont val="Tahoma"/>
            <family val="2"/>
          </rPr>
          <t>Bogdan ANTON:</t>
        </r>
        <r>
          <rPr>
            <sz val="13"/>
            <color indexed="81"/>
            <rFont val="Tahoma"/>
            <family val="2"/>
          </rPr>
          <t xml:space="preserve">
=pondere cheltuieli indirecte in total cheltuieli pe activitate</t>
        </r>
      </text>
    </comment>
    <comment ref="T11" authorId="0" shapeId="0" xr:uid="{8B84C7B0-FDC1-48AC-A86C-9A13BC43073D}">
      <text>
        <r>
          <rPr>
            <b/>
            <sz val="13"/>
            <color indexed="81"/>
            <rFont val="Tahoma"/>
            <family val="2"/>
          </rPr>
          <t>Bogdan ANTON:</t>
        </r>
        <r>
          <rPr>
            <sz val="13"/>
            <color indexed="81"/>
            <rFont val="Tahoma"/>
            <family val="2"/>
          </rPr>
          <t xml:space="preserve">
=pondere cheltuieli totale pe activitate, în total cheltuieli operator</t>
        </r>
      </text>
    </comment>
    <comment ref="U11" authorId="0" shapeId="0" xr:uid="{C0DF6664-A4E3-484B-A82F-C347C169BACF}">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V11" authorId="0" shapeId="0" xr:uid="{7CF11190-A05F-48EC-9985-3CDB77483C30}">
      <text>
        <r>
          <rPr>
            <b/>
            <sz val="13"/>
            <color indexed="81"/>
            <rFont val="Tahoma"/>
            <family val="2"/>
          </rPr>
          <t>Bogdan ANTON:</t>
        </r>
        <r>
          <rPr>
            <sz val="13"/>
            <color indexed="81"/>
            <rFont val="Tahoma"/>
            <family val="2"/>
          </rPr>
          <t xml:space="preserve">
=pondere cheltuieli indirecte in total cheltuieli pe activitate</t>
        </r>
      </text>
    </comment>
    <comment ref="W11" authorId="0" shapeId="0" xr:uid="{54622A57-8113-491C-8294-9EC33F3EC9DA}">
      <text>
        <r>
          <rPr>
            <b/>
            <sz val="13"/>
            <color indexed="81"/>
            <rFont val="Tahoma"/>
            <family val="2"/>
          </rPr>
          <t>Bogdan ANTON:</t>
        </r>
        <r>
          <rPr>
            <sz val="13"/>
            <color indexed="81"/>
            <rFont val="Tahoma"/>
            <family val="2"/>
          </rPr>
          <t xml:space="preserve">
=pondere cheltuieli totale pe activitate, în total cheltuieli operator</t>
        </r>
      </text>
    </comment>
    <comment ref="X11" authorId="0" shapeId="0" xr:uid="{A567AD94-D71B-4C95-A0C4-A4C19CB05C69}">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Y11" authorId="0" shapeId="0" xr:uid="{52A99D4C-FF4B-4D08-BDDC-742C4845D348}">
      <text>
        <r>
          <rPr>
            <b/>
            <sz val="13"/>
            <color indexed="81"/>
            <rFont val="Tahoma"/>
            <family val="2"/>
          </rPr>
          <t>Bogdan ANTON:</t>
        </r>
        <r>
          <rPr>
            <sz val="13"/>
            <color indexed="81"/>
            <rFont val="Tahoma"/>
            <family val="2"/>
          </rPr>
          <t xml:space="preserve">
=pondere cheltuieli indirecte in total cheltuieli pe activitate</t>
        </r>
      </text>
    </comment>
    <comment ref="Z11" authorId="0" shapeId="0" xr:uid="{4F6A3DE6-F636-49C4-B16A-A45B84A1C5B1}">
      <text>
        <r>
          <rPr>
            <b/>
            <sz val="13"/>
            <color indexed="81"/>
            <rFont val="Tahoma"/>
            <family val="2"/>
          </rPr>
          <t>Bogdan ANTON:</t>
        </r>
        <r>
          <rPr>
            <sz val="13"/>
            <color indexed="81"/>
            <rFont val="Tahoma"/>
            <family val="2"/>
          </rPr>
          <t xml:space="preserve">
=pondere cheltuieli totale pe activitate, în total cheltuieli operator</t>
        </r>
      </text>
    </comment>
    <comment ref="AA11" authorId="0" shapeId="0" xr:uid="{D991696F-480E-4E93-97F5-6ADCA2890AB4}">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AB11" authorId="0" shapeId="0" xr:uid="{A53DE0A7-BB8F-4BA3-A1E7-2B5B52ED7EDF}">
      <text>
        <r>
          <rPr>
            <b/>
            <sz val="13"/>
            <color indexed="81"/>
            <rFont val="Tahoma"/>
            <family val="2"/>
          </rPr>
          <t>Bogdan ANTON:</t>
        </r>
        <r>
          <rPr>
            <sz val="13"/>
            <color indexed="81"/>
            <rFont val="Tahoma"/>
            <family val="2"/>
          </rPr>
          <t xml:space="preserve">
=pondere cheltuieli indirecte in total cheltuieli pe activitate</t>
        </r>
      </text>
    </comment>
    <comment ref="AC11" authorId="0" shapeId="0" xr:uid="{115E57BB-BA16-4497-B43F-ED82299AB40A}">
      <text>
        <r>
          <rPr>
            <b/>
            <sz val="13"/>
            <color indexed="81"/>
            <rFont val="Tahoma"/>
            <family val="2"/>
          </rPr>
          <t>Bogdan ANTON:</t>
        </r>
        <r>
          <rPr>
            <sz val="13"/>
            <color indexed="81"/>
            <rFont val="Tahoma"/>
            <family val="2"/>
          </rPr>
          <t xml:space="preserve">
=pondere cheltuieli totale pe activitate, în total cheltuieli operator</t>
        </r>
      </text>
    </comment>
    <comment ref="AD11" authorId="0" shapeId="0" xr:uid="{0A060FA2-1509-4F8D-B909-C2945C8C8825}">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AE11" authorId="0" shapeId="0" xr:uid="{A26C34A5-EDFC-4DBA-B109-9E1DBBDE8970}">
      <text>
        <r>
          <rPr>
            <b/>
            <sz val="13"/>
            <color indexed="81"/>
            <rFont val="Tahoma"/>
            <family val="2"/>
          </rPr>
          <t>Bogdan ANTON:</t>
        </r>
        <r>
          <rPr>
            <sz val="13"/>
            <color indexed="81"/>
            <rFont val="Tahoma"/>
            <family val="2"/>
          </rPr>
          <t xml:space="preserve">
=pondere cheltuieli indirecte in total cheltuieli pe activitate</t>
        </r>
      </text>
    </comment>
    <comment ref="AF11" authorId="0" shapeId="0" xr:uid="{1DA48975-D6D5-4D0E-A49A-1D8B36E3BDC7}">
      <text>
        <r>
          <rPr>
            <b/>
            <sz val="13"/>
            <color indexed="81"/>
            <rFont val="Tahoma"/>
            <family val="2"/>
          </rPr>
          <t>Bogdan ANTON:</t>
        </r>
        <r>
          <rPr>
            <sz val="13"/>
            <color indexed="81"/>
            <rFont val="Tahoma"/>
            <family val="2"/>
          </rPr>
          <t xml:space="preserve">
=pondere cheltuieli totale pe activitate, în total cheltuieli operator</t>
        </r>
      </text>
    </comment>
    <comment ref="AG11" authorId="0" shapeId="0" xr:uid="{A8463B69-21F2-4A40-AFB1-235A87EB02CC}">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AH11" authorId="0" shapeId="0" xr:uid="{B79BD05B-609C-4F68-B900-DBD0306FB056}">
      <text>
        <r>
          <rPr>
            <b/>
            <sz val="13"/>
            <color indexed="81"/>
            <rFont val="Tahoma"/>
            <family val="2"/>
          </rPr>
          <t>Bogdan ANTON:</t>
        </r>
        <r>
          <rPr>
            <sz val="13"/>
            <color indexed="81"/>
            <rFont val="Tahoma"/>
            <family val="2"/>
          </rPr>
          <t xml:space="preserve">
=pondere cheltuieli indirecte in total cheltuieli pe activitate</t>
        </r>
      </text>
    </comment>
    <comment ref="AI11" authorId="0" shapeId="0" xr:uid="{A4495ACB-6F33-4E1F-B0DF-064AB0C29D4B}">
      <text>
        <r>
          <rPr>
            <b/>
            <sz val="13"/>
            <color indexed="81"/>
            <rFont val="Tahoma"/>
            <family val="2"/>
          </rPr>
          <t>Bogdan ANTON:</t>
        </r>
        <r>
          <rPr>
            <sz val="13"/>
            <color indexed="81"/>
            <rFont val="Tahoma"/>
            <family val="2"/>
          </rPr>
          <t xml:space="preserve">
=pondere cheltuieli totale pe activitate, în total cheltuieli operator</t>
        </r>
      </text>
    </comment>
    <comment ref="AJ11" authorId="0" shapeId="0" xr:uid="{A43731DA-E8E7-4E73-8685-33533AB641DB}">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AK11" authorId="0" shapeId="0" xr:uid="{1CC4A394-C82E-45CF-94DA-4F3D56E5559D}">
      <text>
        <r>
          <rPr>
            <b/>
            <sz val="13"/>
            <color indexed="81"/>
            <rFont val="Tahoma"/>
            <family val="2"/>
          </rPr>
          <t>Bogdan ANTON:</t>
        </r>
        <r>
          <rPr>
            <sz val="13"/>
            <color indexed="81"/>
            <rFont val="Tahoma"/>
            <family val="2"/>
          </rPr>
          <t xml:space="preserve">
=pondere cheltuieli indirecte in total cheltuieli pe activitate</t>
        </r>
      </text>
    </comment>
    <comment ref="AL11" authorId="0" shapeId="0" xr:uid="{9C9651A1-FE4F-4A3A-BD61-D15FC321CC9C}">
      <text>
        <r>
          <rPr>
            <b/>
            <sz val="13"/>
            <color indexed="81"/>
            <rFont val="Tahoma"/>
            <family val="2"/>
          </rPr>
          <t>Bogdan ANTON:</t>
        </r>
        <r>
          <rPr>
            <sz val="13"/>
            <color indexed="81"/>
            <rFont val="Tahoma"/>
            <family val="2"/>
          </rPr>
          <t xml:space="preserve">
=pondere cheltuieli totale pe activitate, în total cheltuieli operator</t>
        </r>
      </text>
    </comment>
    <comment ref="AM11" authorId="0" shapeId="0" xr:uid="{379D66CE-6669-4968-AA50-C11D394FAFE2}">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AN11" authorId="0" shapeId="0" xr:uid="{2E2BD267-4CF1-46F5-A5D8-ADF78FEC0F87}">
      <text>
        <r>
          <rPr>
            <b/>
            <sz val="13"/>
            <color indexed="81"/>
            <rFont val="Tahoma"/>
            <family val="2"/>
          </rPr>
          <t>Bogdan ANTON:</t>
        </r>
        <r>
          <rPr>
            <sz val="13"/>
            <color indexed="81"/>
            <rFont val="Tahoma"/>
            <family val="2"/>
          </rPr>
          <t xml:space="preserve">
=pondere cheltuieli indirecte in total cheltuieli pe activitate</t>
        </r>
      </text>
    </comment>
    <comment ref="AO11" authorId="0" shapeId="0" xr:uid="{DFBA0F0B-AD7F-4A4F-9117-46890BDF065D}">
      <text>
        <r>
          <rPr>
            <b/>
            <sz val="13"/>
            <color indexed="81"/>
            <rFont val="Tahoma"/>
            <family val="2"/>
          </rPr>
          <t>Bogdan ANTON:</t>
        </r>
        <r>
          <rPr>
            <sz val="13"/>
            <color indexed="81"/>
            <rFont val="Tahoma"/>
            <family val="2"/>
          </rPr>
          <t xml:space="preserve">
pondere cheltuieli totale pe activitate, în total cheltuieli operator
(ct/CD)</t>
        </r>
      </text>
    </comment>
    <comment ref="AP11" authorId="0" shapeId="0" xr:uid="{FC1BC12A-1855-4F14-AB4F-9CC3A8C14C6A}">
      <text>
        <r>
          <rPr>
            <b/>
            <sz val="13"/>
            <color indexed="81"/>
            <rFont val="Tahoma"/>
            <family val="2"/>
          </rPr>
          <t>Bogdan ANTON:</t>
        </r>
        <r>
          <rPr>
            <sz val="13"/>
            <color indexed="81"/>
            <rFont val="Tahoma"/>
            <family val="2"/>
          </rPr>
          <t xml:space="preserve">
pondere cheltuieli directe pt alte activități, în total cheltuieli directe pe operator
(cd/CD)</t>
        </r>
      </text>
    </comment>
    <comment ref="AQ11" authorId="0" shapeId="0" xr:uid="{CC5327D3-E38B-4FBB-9C9C-838F11CBCA07}">
      <text>
        <r>
          <rPr>
            <b/>
            <sz val="13"/>
            <color indexed="81"/>
            <rFont val="Tahoma"/>
            <family val="2"/>
          </rPr>
          <t>Bogdan ANTON:</t>
        </r>
        <r>
          <rPr>
            <sz val="13"/>
            <color indexed="81"/>
            <rFont val="Tahoma"/>
            <family val="2"/>
          </rPr>
          <t xml:space="preserve">
pondere cheltuieli indirecte pt alte activități, în total cheltuieli pe alte activități
(ci/ct)</t>
        </r>
      </text>
    </comment>
    <comment ref="D14" authorId="0" shapeId="0" xr:uid="{F085B288-C21A-478B-9BB5-0D087809CC0E}">
      <text>
        <r>
          <rPr>
            <b/>
            <sz val="13"/>
            <color indexed="81"/>
            <rFont val="Tahoma"/>
            <family val="2"/>
          </rPr>
          <t>Bogdan ANTON:</t>
        </r>
        <r>
          <rPr>
            <sz val="13"/>
            <color indexed="81"/>
            <rFont val="Tahoma"/>
            <family val="2"/>
          </rPr>
          <t xml:space="preserve">
Se introduce valoarea Total operator</t>
        </r>
      </text>
    </comment>
    <comment ref="I14" authorId="0" shapeId="0" xr:uid="{161A467E-568D-4506-87F1-E6F1B0B5D555}">
      <text>
        <r>
          <rPr>
            <b/>
            <sz val="13"/>
            <color indexed="81"/>
            <rFont val="Tahoma"/>
            <family val="2"/>
          </rPr>
          <t>Bogdan ANTON:</t>
        </r>
        <r>
          <rPr>
            <sz val="13"/>
            <color indexed="81"/>
            <rFont val="Tahoma"/>
            <family val="2"/>
          </rPr>
          <t xml:space="preserve">
Se introduc valorile 
cheltuielilor directe, pe activitate</t>
        </r>
      </text>
    </comment>
    <comment ref="L14" authorId="0" shapeId="0" xr:uid="{357F3CA4-CD9F-48EE-B669-77EE79B0FD7D}">
      <text>
        <r>
          <rPr>
            <b/>
            <sz val="13"/>
            <color indexed="81"/>
            <rFont val="Tahoma"/>
            <family val="2"/>
          </rPr>
          <t>Bogdan ANTON:</t>
        </r>
        <r>
          <rPr>
            <sz val="13"/>
            <color indexed="81"/>
            <rFont val="Tahoma"/>
            <family val="2"/>
          </rPr>
          <t xml:space="preserve">
Se introduc valorile 
cheltuielilor directe, pe activitate</t>
        </r>
      </text>
    </comment>
    <comment ref="O14" authorId="0" shapeId="0" xr:uid="{7938030C-3654-4384-A326-937D59196003}">
      <text>
        <r>
          <rPr>
            <b/>
            <sz val="13"/>
            <color indexed="81"/>
            <rFont val="Tahoma"/>
            <family val="2"/>
          </rPr>
          <t>Bogdan ANTON:</t>
        </r>
        <r>
          <rPr>
            <sz val="13"/>
            <color indexed="81"/>
            <rFont val="Tahoma"/>
            <family val="2"/>
          </rPr>
          <t xml:space="preserve">
Se introduc valorile 
cheltuielilor directe, pe activitate</t>
        </r>
      </text>
    </comment>
    <comment ref="R14" authorId="0" shapeId="0" xr:uid="{761B63B8-0B82-4928-AB7D-663B810E799A}">
      <text>
        <r>
          <rPr>
            <b/>
            <sz val="13"/>
            <color indexed="81"/>
            <rFont val="Tahoma"/>
            <family val="2"/>
          </rPr>
          <t>Bogdan ANTON:</t>
        </r>
        <r>
          <rPr>
            <sz val="13"/>
            <color indexed="81"/>
            <rFont val="Tahoma"/>
            <family val="2"/>
          </rPr>
          <t xml:space="preserve">
Se introduc valorile 
cheltuielilor directe, pe activitate</t>
        </r>
      </text>
    </comment>
    <comment ref="U14" authorId="0" shapeId="0" xr:uid="{A441FE8E-FEAA-446A-9E23-0BDF881A2A9E}">
      <text>
        <r>
          <rPr>
            <b/>
            <sz val="13"/>
            <color indexed="81"/>
            <rFont val="Tahoma"/>
            <family val="2"/>
          </rPr>
          <t>Bogdan ANTON:</t>
        </r>
        <r>
          <rPr>
            <sz val="13"/>
            <color indexed="81"/>
            <rFont val="Tahoma"/>
            <family val="2"/>
          </rPr>
          <t xml:space="preserve">
Se introduc valorile 
cheltuielilor directe, pe activitate</t>
        </r>
      </text>
    </comment>
    <comment ref="X14" authorId="0" shapeId="0" xr:uid="{BFC78B95-4844-4F8F-8776-3257FC5C158F}">
      <text>
        <r>
          <rPr>
            <b/>
            <sz val="13"/>
            <color indexed="81"/>
            <rFont val="Tahoma"/>
            <family val="2"/>
          </rPr>
          <t>Bogdan ANTON:</t>
        </r>
        <r>
          <rPr>
            <sz val="13"/>
            <color indexed="81"/>
            <rFont val="Tahoma"/>
            <family val="2"/>
          </rPr>
          <t xml:space="preserve">
Se introduc valorile 
cheltuielilor directe, pe activitate</t>
        </r>
      </text>
    </comment>
    <comment ref="AA14" authorId="0" shapeId="0" xr:uid="{89A12AE5-AD63-4270-9EBE-653780007CD8}">
      <text>
        <r>
          <rPr>
            <b/>
            <sz val="13"/>
            <color indexed="81"/>
            <rFont val="Tahoma"/>
            <family val="2"/>
          </rPr>
          <t>Bogdan ANTON:</t>
        </r>
        <r>
          <rPr>
            <sz val="13"/>
            <color indexed="81"/>
            <rFont val="Tahoma"/>
            <family val="2"/>
          </rPr>
          <t xml:space="preserve">
Se introduc valorile 
cheltuielilor directe, pe activitate</t>
        </r>
      </text>
    </comment>
    <comment ref="AD14" authorId="0" shapeId="0" xr:uid="{0AE1A96A-14DC-442C-9010-A7DB7BE667C8}">
      <text>
        <r>
          <rPr>
            <b/>
            <sz val="13"/>
            <color indexed="81"/>
            <rFont val="Tahoma"/>
            <family val="2"/>
          </rPr>
          <t>Bogdan ANTON:</t>
        </r>
        <r>
          <rPr>
            <sz val="13"/>
            <color indexed="81"/>
            <rFont val="Tahoma"/>
            <family val="2"/>
          </rPr>
          <t xml:space="preserve">
Se introduc valorile 
cheltuielilor directe, pe activitate</t>
        </r>
      </text>
    </comment>
    <comment ref="AG14" authorId="0" shapeId="0" xr:uid="{5294DCE9-1696-4EC7-ACE4-9FDE53AB3C70}">
      <text>
        <r>
          <rPr>
            <b/>
            <sz val="13"/>
            <color indexed="81"/>
            <rFont val="Tahoma"/>
            <family val="2"/>
          </rPr>
          <t>Bogdan ANTON:</t>
        </r>
        <r>
          <rPr>
            <sz val="13"/>
            <color indexed="81"/>
            <rFont val="Tahoma"/>
            <family val="2"/>
          </rPr>
          <t xml:space="preserve">
Se introduc valorile 
cheltuielilor directe, pe activitate</t>
        </r>
      </text>
    </comment>
    <comment ref="AJ14" authorId="0" shapeId="0" xr:uid="{4DAAC7DB-795B-4B02-9E1E-A0C6FABC4347}">
      <text>
        <r>
          <rPr>
            <b/>
            <sz val="13"/>
            <color indexed="81"/>
            <rFont val="Tahoma"/>
            <family val="2"/>
          </rPr>
          <t>Bogdan ANTON:</t>
        </r>
        <r>
          <rPr>
            <sz val="13"/>
            <color indexed="81"/>
            <rFont val="Tahoma"/>
            <family val="2"/>
          </rPr>
          <t xml:space="preserve">
Se introduc valorile 
cheltuielilor directe, pe activitate</t>
        </r>
      </text>
    </comment>
    <comment ref="AM14" authorId="0" shapeId="0" xr:uid="{E787A844-9F4A-4A9F-A70E-31E1B2598722}">
      <text>
        <r>
          <rPr>
            <b/>
            <sz val="13"/>
            <color indexed="81"/>
            <rFont val="Tahoma"/>
            <family val="2"/>
          </rPr>
          <t>Bogdan ANTON:</t>
        </r>
        <r>
          <rPr>
            <sz val="13"/>
            <color indexed="81"/>
            <rFont val="Tahoma"/>
            <family val="2"/>
          </rPr>
          <t xml:space="preserve">
Se introduc valorile 
cheltuielilor directe, pe activitate</t>
        </r>
      </text>
    </comment>
    <comment ref="AP14" authorId="0" shapeId="0" xr:uid="{1F2A81C8-2F17-4488-9E4B-BF6C8E30E370}">
      <text>
        <r>
          <rPr>
            <b/>
            <sz val="13"/>
            <color indexed="81"/>
            <rFont val="Tahoma"/>
            <family val="2"/>
          </rPr>
          <t>Bogdan ANTON:</t>
        </r>
        <r>
          <rPr>
            <sz val="13"/>
            <color indexed="81"/>
            <rFont val="Tahoma"/>
            <family val="2"/>
          </rPr>
          <t xml:space="preserve">
Se introduc valorile 
cheltuielilor directe pt alte activități</t>
        </r>
      </text>
    </comment>
    <comment ref="V84" authorId="0" shapeId="0" xr:uid="{93BAC518-1026-416C-81F8-FBD0B6ED6C75}">
      <text>
        <r>
          <rPr>
            <b/>
            <sz val="9"/>
            <color indexed="81"/>
            <rFont val="Tahoma"/>
            <family val="2"/>
          </rPr>
          <t>Bogdan ANTON:</t>
        </r>
        <r>
          <rPr>
            <sz val="9"/>
            <color indexed="81"/>
            <rFont val="Tahoma"/>
            <family val="2"/>
          </rPr>
          <t xml:space="preserve">
Se introduce valoarea procentuala a cheii de repartizare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H11" authorId="0" shapeId="0" xr:uid="{B18647F2-66BF-4D8E-BF16-DE33516211C8}">
      <text>
        <r>
          <rPr>
            <b/>
            <sz val="13"/>
            <color indexed="81"/>
            <rFont val="Tahoma"/>
            <family val="2"/>
          </rPr>
          <t>Bogdan ANTON:</t>
        </r>
        <r>
          <rPr>
            <sz val="13"/>
            <color indexed="81"/>
            <rFont val="Tahoma"/>
            <family val="2"/>
          </rPr>
          <t xml:space="preserve">
=pondere cheltuieli totale pe activitate, în total cheltuieli operator</t>
        </r>
      </text>
    </comment>
    <comment ref="I11" authorId="0" shapeId="0" xr:uid="{4B614619-28E7-4155-9D58-0DFC5299B8BE}">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J11" authorId="0" shapeId="0" xr:uid="{2A6A602B-687C-4D55-9F3E-3F157F1B64E4}">
      <text>
        <r>
          <rPr>
            <b/>
            <sz val="13"/>
            <color indexed="81"/>
            <rFont val="Tahoma"/>
            <family val="2"/>
          </rPr>
          <t>Bogdan ANTON:</t>
        </r>
        <r>
          <rPr>
            <sz val="13"/>
            <color indexed="81"/>
            <rFont val="Tahoma"/>
            <family val="2"/>
          </rPr>
          <t xml:space="preserve">
=pondere cheltuieli indirecte in total cheltuieli pe activitate</t>
        </r>
      </text>
    </comment>
    <comment ref="K11" authorId="0" shapeId="0" xr:uid="{1CE449BE-6694-4052-8477-67DE6512C591}">
      <text>
        <r>
          <rPr>
            <b/>
            <sz val="13"/>
            <color indexed="81"/>
            <rFont val="Tahoma"/>
            <family val="2"/>
          </rPr>
          <t>Bogdan ANTON:</t>
        </r>
        <r>
          <rPr>
            <sz val="13"/>
            <color indexed="81"/>
            <rFont val="Tahoma"/>
            <family val="2"/>
          </rPr>
          <t xml:space="preserve">
=pondere cheltuieli totale pe activitate, în total cheltuieli operator</t>
        </r>
      </text>
    </comment>
    <comment ref="L11" authorId="0" shapeId="0" xr:uid="{962B559A-37BD-460B-A8F7-DA5053B3F26F}">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M11" authorId="0" shapeId="0" xr:uid="{3A3B0299-B584-463A-94EA-07C5E45E5F8B}">
      <text>
        <r>
          <rPr>
            <b/>
            <sz val="13"/>
            <color indexed="81"/>
            <rFont val="Tahoma"/>
            <family val="2"/>
          </rPr>
          <t>Bogdan ANTON:</t>
        </r>
        <r>
          <rPr>
            <sz val="13"/>
            <color indexed="81"/>
            <rFont val="Tahoma"/>
            <family val="2"/>
          </rPr>
          <t xml:space="preserve">
=pondere cheltuieli indirecte in total cheltuieli pe activitate</t>
        </r>
      </text>
    </comment>
    <comment ref="N11" authorId="0" shapeId="0" xr:uid="{6D130952-9E78-4EC4-B532-D747F4D3C45F}">
      <text>
        <r>
          <rPr>
            <b/>
            <sz val="13"/>
            <color indexed="81"/>
            <rFont val="Tahoma"/>
            <family val="2"/>
          </rPr>
          <t>Bogdan ANTON:</t>
        </r>
        <r>
          <rPr>
            <sz val="13"/>
            <color indexed="81"/>
            <rFont val="Tahoma"/>
            <family val="2"/>
          </rPr>
          <t xml:space="preserve">
=pondere cheltuieli totale pe activitate, în total cheltuieli operator</t>
        </r>
      </text>
    </comment>
    <comment ref="O11" authorId="0" shapeId="0" xr:uid="{8E6AFC7A-B25C-4C6E-9B1A-48B0F029002E}">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P11" authorId="0" shapeId="0" xr:uid="{247BA2D9-60E4-4DDB-92E1-2336704FF983}">
      <text>
        <r>
          <rPr>
            <b/>
            <sz val="13"/>
            <color indexed="81"/>
            <rFont val="Tahoma"/>
            <family val="2"/>
          </rPr>
          <t>Bogdan ANTON:</t>
        </r>
        <r>
          <rPr>
            <sz val="13"/>
            <color indexed="81"/>
            <rFont val="Tahoma"/>
            <family val="2"/>
          </rPr>
          <t xml:space="preserve">
=pondere cheltuieli indirecte in total cheltuieli pe activitate</t>
        </r>
      </text>
    </comment>
    <comment ref="Q11" authorId="0" shapeId="0" xr:uid="{14CB3811-96D7-492E-AD5C-A0138255F4EF}">
      <text>
        <r>
          <rPr>
            <b/>
            <sz val="13"/>
            <color indexed="81"/>
            <rFont val="Tahoma"/>
            <family val="2"/>
          </rPr>
          <t>Bogdan ANTON:</t>
        </r>
        <r>
          <rPr>
            <sz val="13"/>
            <color indexed="81"/>
            <rFont val="Tahoma"/>
            <family val="2"/>
          </rPr>
          <t xml:space="preserve">
=pondere cheltuieli totale pe activitate, în total cheltuieli operator</t>
        </r>
      </text>
    </comment>
    <comment ref="R11" authorId="0" shapeId="0" xr:uid="{6F3B451E-148E-4BF9-92BF-7C246A468CE0}">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S11" authorId="0" shapeId="0" xr:uid="{02A1A929-7235-4A06-9484-A686DF6CBE79}">
      <text>
        <r>
          <rPr>
            <b/>
            <sz val="13"/>
            <color indexed="81"/>
            <rFont val="Tahoma"/>
            <family val="2"/>
          </rPr>
          <t>Bogdan ANTON:</t>
        </r>
        <r>
          <rPr>
            <sz val="13"/>
            <color indexed="81"/>
            <rFont val="Tahoma"/>
            <family val="2"/>
          </rPr>
          <t xml:space="preserve">
=pondere cheltuieli indirecte in total cheltuieli pe activitate</t>
        </r>
      </text>
    </comment>
    <comment ref="T11" authorId="0" shapeId="0" xr:uid="{41F1531C-347D-40EF-BC09-B7969540F160}">
      <text>
        <r>
          <rPr>
            <b/>
            <sz val="13"/>
            <color indexed="81"/>
            <rFont val="Tahoma"/>
            <family val="2"/>
          </rPr>
          <t>Bogdan ANTON:</t>
        </r>
        <r>
          <rPr>
            <sz val="13"/>
            <color indexed="81"/>
            <rFont val="Tahoma"/>
            <family val="2"/>
          </rPr>
          <t xml:space="preserve">
=pondere cheltuieli totale pe activitate, în total cheltuieli operator</t>
        </r>
      </text>
    </comment>
    <comment ref="U11" authorId="0" shapeId="0" xr:uid="{A46C66F7-B0E8-4CE7-A6E4-E85AB42C9304}">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V11" authorId="0" shapeId="0" xr:uid="{86DF292D-5C0A-4AB2-8105-5119A5385B95}">
      <text>
        <r>
          <rPr>
            <b/>
            <sz val="13"/>
            <color indexed="81"/>
            <rFont val="Tahoma"/>
            <family val="2"/>
          </rPr>
          <t>Bogdan ANTON:</t>
        </r>
        <r>
          <rPr>
            <sz val="13"/>
            <color indexed="81"/>
            <rFont val="Tahoma"/>
            <family val="2"/>
          </rPr>
          <t xml:space="preserve">
=pondere cheltuieli indirecte in total cheltuieli pe activitate</t>
        </r>
      </text>
    </comment>
    <comment ref="W11" authorId="0" shapeId="0" xr:uid="{51B46B9B-601B-4C75-A2BD-CD7289D58731}">
      <text>
        <r>
          <rPr>
            <b/>
            <sz val="13"/>
            <color indexed="81"/>
            <rFont val="Tahoma"/>
            <family val="2"/>
          </rPr>
          <t>Bogdan ANTON:</t>
        </r>
        <r>
          <rPr>
            <sz val="13"/>
            <color indexed="81"/>
            <rFont val="Tahoma"/>
            <family val="2"/>
          </rPr>
          <t xml:space="preserve">
=pondere cheltuieli totale pe activitate, în total cheltuieli operator</t>
        </r>
      </text>
    </comment>
    <comment ref="X11" authorId="0" shapeId="0" xr:uid="{A976C344-F16A-4BEF-8342-34B573499F8B}">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Y11" authorId="0" shapeId="0" xr:uid="{8F2461B2-A6E1-43F5-91DD-0FD14DA04B5E}">
      <text>
        <r>
          <rPr>
            <b/>
            <sz val="13"/>
            <color indexed="81"/>
            <rFont val="Tahoma"/>
            <family val="2"/>
          </rPr>
          <t>Bogdan ANTON:</t>
        </r>
        <r>
          <rPr>
            <sz val="13"/>
            <color indexed="81"/>
            <rFont val="Tahoma"/>
            <family val="2"/>
          </rPr>
          <t xml:space="preserve">
=pondere cheltuieli indirecte in total cheltuieli pe activitate</t>
        </r>
      </text>
    </comment>
    <comment ref="Z11" authorId="0" shapeId="0" xr:uid="{B40BA478-4D0F-4D27-85B4-1FA103233C7B}">
      <text>
        <r>
          <rPr>
            <b/>
            <sz val="13"/>
            <color indexed="81"/>
            <rFont val="Tahoma"/>
            <family val="2"/>
          </rPr>
          <t>Bogdan ANTON:</t>
        </r>
        <r>
          <rPr>
            <sz val="13"/>
            <color indexed="81"/>
            <rFont val="Tahoma"/>
            <family val="2"/>
          </rPr>
          <t xml:space="preserve">
=pondere cheltuieli totale pe activitate, în total cheltuieli operator</t>
        </r>
      </text>
    </comment>
    <comment ref="AA11" authorId="0" shapeId="0" xr:uid="{951C0ABD-1FDD-454C-A3A7-E7853EEB5CA8}">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AB11" authorId="0" shapeId="0" xr:uid="{3F9BEA15-15BB-4433-A662-E138B2FDE147}">
      <text>
        <r>
          <rPr>
            <b/>
            <sz val="13"/>
            <color indexed="81"/>
            <rFont val="Tahoma"/>
            <family val="2"/>
          </rPr>
          <t>Bogdan ANTON:</t>
        </r>
        <r>
          <rPr>
            <sz val="13"/>
            <color indexed="81"/>
            <rFont val="Tahoma"/>
            <family val="2"/>
          </rPr>
          <t xml:space="preserve">
=pondere cheltuieli indirecte in total cheltuieli pe activitate</t>
        </r>
      </text>
    </comment>
    <comment ref="AC11" authorId="0" shapeId="0" xr:uid="{81124494-A48C-41A3-9256-8EBC55FD2F78}">
      <text>
        <r>
          <rPr>
            <b/>
            <sz val="13"/>
            <color indexed="81"/>
            <rFont val="Tahoma"/>
            <family val="2"/>
          </rPr>
          <t>Bogdan ANTON:</t>
        </r>
        <r>
          <rPr>
            <sz val="13"/>
            <color indexed="81"/>
            <rFont val="Tahoma"/>
            <family val="2"/>
          </rPr>
          <t xml:space="preserve">
=pondere cheltuieli totale pe activitate, în total cheltuieli operator</t>
        </r>
      </text>
    </comment>
    <comment ref="AD11" authorId="0" shapeId="0" xr:uid="{19D5D8E5-87D2-44A5-A35D-6072D30C84B5}">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AE11" authorId="0" shapeId="0" xr:uid="{DFA4FB14-B702-418B-A5DD-0CD96CB60DEF}">
      <text>
        <r>
          <rPr>
            <b/>
            <sz val="13"/>
            <color indexed="81"/>
            <rFont val="Tahoma"/>
            <family val="2"/>
          </rPr>
          <t>Bogdan ANTON:</t>
        </r>
        <r>
          <rPr>
            <sz val="13"/>
            <color indexed="81"/>
            <rFont val="Tahoma"/>
            <family val="2"/>
          </rPr>
          <t xml:space="preserve">
=pondere cheltuieli indirecte in total cheltuieli pe activitate</t>
        </r>
      </text>
    </comment>
    <comment ref="AF11" authorId="0" shapeId="0" xr:uid="{09FEDC1C-9137-49A4-86D4-AA8031304ADC}">
      <text>
        <r>
          <rPr>
            <b/>
            <sz val="13"/>
            <color indexed="81"/>
            <rFont val="Tahoma"/>
            <family val="2"/>
          </rPr>
          <t>Bogdan ANTON:</t>
        </r>
        <r>
          <rPr>
            <sz val="13"/>
            <color indexed="81"/>
            <rFont val="Tahoma"/>
            <family val="2"/>
          </rPr>
          <t xml:space="preserve">
=pondere cheltuieli totale pe activitate, în total cheltuieli operator</t>
        </r>
      </text>
    </comment>
    <comment ref="AG11" authorId="0" shapeId="0" xr:uid="{4A09D39E-03EF-4BA9-8BDE-0EF4928BE705}">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AH11" authorId="0" shapeId="0" xr:uid="{A32D8954-F553-463C-8095-C16E8664FFA3}">
      <text>
        <r>
          <rPr>
            <b/>
            <sz val="13"/>
            <color indexed="81"/>
            <rFont val="Tahoma"/>
            <family val="2"/>
          </rPr>
          <t>Bogdan ANTON:</t>
        </r>
        <r>
          <rPr>
            <sz val="13"/>
            <color indexed="81"/>
            <rFont val="Tahoma"/>
            <family val="2"/>
          </rPr>
          <t xml:space="preserve">
=pondere cheltuieli indirecte in total cheltuieli pe activitate</t>
        </r>
      </text>
    </comment>
    <comment ref="AI11" authorId="0" shapeId="0" xr:uid="{5FC59538-1A47-4218-80AD-0148C509788D}">
      <text>
        <r>
          <rPr>
            <b/>
            <sz val="13"/>
            <color indexed="81"/>
            <rFont val="Tahoma"/>
            <family val="2"/>
          </rPr>
          <t>Bogdan ANTON:</t>
        </r>
        <r>
          <rPr>
            <sz val="13"/>
            <color indexed="81"/>
            <rFont val="Tahoma"/>
            <family val="2"/>
          </rPr>
          <t xml:space="preserve">
=pondere cheltuieli totale pe activitate, în total cheltuieli operator</t>
        </r>
      </text>
    </comment>
    <comment ref="AJ11" authorId="0" shapeId="0" xr:uid="{E616D78E-8B41-49E8-A32F-B0362255B991}">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AK11" authorId="0" shapeId="0" xr:uid="{833E8110-12E2-4719-A76D-50E0A33DD98C}">
      <text>
        <r>
          <rPr>
            <b/>
            <sz val="13"/>
            <color indexed="81"/>
            <rFont val="Tahoma"/>
            <family val="2"/>
          </rPr>
          <t>Bogdan ANTON:</t>
        </r>
        <r>
          <rPr>
            <sz val="13"/>
            <color indexed="81"/>
            <rFont val="Tahoma"/>
            <family val="2"/>
          </rPr>
          <t xml:space="preserve">
=pondere cheltuieli indirecte in total cheltuieli pe activitate</t>
        </r>
      </text>
    </comment>
    <comment ref="AL11" authorId="0" shapeId="0" xr:uid="{05192F23-C2C9-44E5-9071-86CA368D4677}">
      <text>
        <r>
          <rPr>
            <b/>
            <sz val="13"/>
            <color indexed="81"/>
            <rFont val="Tahoma"/>
            <family val="2"/>
          </rPr>
          <t>Bogdan ANTON:</t>
        </r>
        <r>
          <rPr>
            <sz val="13"/>
            <color indexed="81"/>
            <rFont val="Tahoma"/>
            <family val="2"/>
          </rPr>
          <t xml:space="preserve">
=pondere cheltuieli totale pe activitate, în total cheltuieli operator</t>
        </r>
      </text>
    </comment>
    <comment ref="AM11" authorId="0" shapeId="0" xr:uid="{8873A6B6-00A1-4223-8681-D1D0C6D4A62F}">
      <text>
        <r>
          <rPr>
            <b/>
            <sz val="13"/>
            <color indexed="81"/>
            <rFont val="Tahoma"/>
            <family val="2"/>
          </rPr>
          <t>Bogdan ANTON:</t>
        </r>
        <r>
          <rPr>
            <sz val="13"/>
            <color indexed="81"/>
            <rFont val="Tahoma"/>
            <family val="2"/>
          </rPr>
          <t xml:space="preserve">
=ponderea cheltuielilor directe pe activitate, în total cheltuieli directe pe operator</t>
        </r>
      </text>
    </comment>
    <comment ref="AN11" authorId="0" shapeId="0" xr:uid="{738F5BFE-8CA6-4AEB-B55E-2ACAE5A17469}">
      <text>
        <r>
          <rPr>
            <b/>
            <sz val="13"/>
            <color indexed="81"/>
            <rFont val="Tahoma"/>
            <family val="2"/>
          </rPr>
          <t>Bogdan ANTON:</t>
        </r>
        <r>
          <rPr>
            <sz val="13"/>
            <color indexed="81"/>
            <rFont val="Tahoma"/>
            <family val="2"/>
          </rPr>
          <t xml:space="preserve">
=pondere cheltuieli indirecte in total cheltuieli pe activitate</t>
        </r>
      </text>
    </comment>
    <comment ref="AO11" authorId="0" shapeId="0" xr:uid="{92E6007D-DB91-49E6-A0B1-53D4EDD9436A}">
      <text>
        <r>
          <rPr>
            <b/>
            <sz val="13"/>
            <color indexed="81"/>
            <rFont val="Tahoma"/>
            <family val="2"/>
          </rPr>
          <t>Bogdan ANTON:</t>
        </r>
        <r>
          <rPr>
            <sz val="13"/>
            <color indexed="81"/>
            <rFont val="Tahoma"/>
            <family val="2"/>
          </rPr>
          <t xml:space="preserve">
pondere cheltuieli totale pe alte activități în total cheltuieli operator</t>
        </r>
      </text>
    </comment>
    <comment ref="AP11" authorId="0" shapeId="0" xr:uid="{4B315ACB-A7D3-4DEE-AFCA-9A94ED0BA01D}">
      <text>
        <r>
          <rPr>
            <b/>
            <sz val="13"/>
            <color indexed="81"/>
            <rFont val="Tahoma"/>
            <family val="2"/>
          </rPr>
          <t>Bogdan ANTON:</t>
        </r>
        <r>
          <rPr>
            <sz val="13"/>
            <color indexed="81"/>
            <rFont val="Tahoma"/>
            <family val="2"/>
          </rPr>
          <t xml:space="preserve">
pondere cheltuieli directe pt alte activități, în total cheltuieli directe pe operator</t>
        </r>
      </text>
    </comment>
    <comment ref="AQ11" authorId="0" shapeId="0" xr:uid="{D7683E5F-BACF-4AE6-AA46-FFAB7ABEE3D6}">
      <text>
        <r>
          <rPr>
            <b/>
            <sz val="13"/>
            <color indexed="81"/>
            <rFont val="Tahoma"/>
            <family val="2"/>
          </rPr>
          <t>Bogdan ANTON:</t>
        </r>
        <r>
          <rPr>
            <sz val="13"/>
            <color indexed="81"/>
            <rFont val="Tahoma"/>
            <family val="2"/>
          </rPr>
          <t xml:space="preserve">
pondere cheltuieli indirecte pe alte activități, în total cheltuieli pe alte activități</t>
        </r>
      </text>
    </comment>
    <comment ref="I14" authorId="0" shapeId="0" xr:uid="{EA00D286-16A8-4495-A44D-652C4D3EA9BD}">
      <text>
        <r>
          <rPr>
            <b/>
            <sz val="13"/>
            <color indexed="81"/>
            <rFont val="Tahoma"/>
            <family val="2"/>
          </rPr>
          <t>Bogdan ANTON:</t>
        </r>
        <r>
          <rPr>
            <sz val="13"/>
            <color indexed="81"/>
            <rFont val="Tahoma"/>
            <family val="2"/>
          </rPr>
          <t xml:space="preserve">
Se introduc valorile 
cheltuielilor directe, pe activitate</t>
        </r>
      </text>
    </comment>
    <comment ref="L14" authorId="0" shapeId="0" xr:uid="{F522A99D-883A-492A-9693-B4B36293EECB}">
      <text>
        <r>
          <rPr>
            <b/>
            <sz val="13"/>
            <color indexed="81"/>
            <rFont val="Tahoma"/>
            <family val="2"/>
          </rPr>
          <t>Bogdan ANTON:</t>
        </r>
        <r>
          <rPr>
            <sz val="13"/>
            <color indexed="81"/>
            <rFont val="Tahoma"/>
            <family val="2"/>
          </rPr>
          <t xml:space="preserve">
Se introduc valorile 
cheltuielilor directe, pe activitate</t>
        </r>
      </text>
    </comment>
    <comment ref="O14" authorId="0" shapeId="0" xr:uid="{0F65C1A2-7DBE-41BB-8839-17898A48E9A3}">
      <text>
        <r>
          <rPr>
            <b/>
            <sz val="13"/>
            <color indexed="81"/>
            <rFont val="Tahoma"/>
            <family val="2"/>
          </rPr>
          <t>Bogdan ANTON:</t>
        </r>
        <r>
          <rPr>
            <sz val="13"/>
            <color indexed="81"/>
            <rFont val="Tahoma"/>
            <family val="2"/>
          </rPr>
          <t xml:space="preserve">
Se introduc valorile 
cheltuielilor directe, pe activitate</t>
        </r>
      </text>
    </comment>
    <comment ref="R14" authorId="0" shapeId="0" xr:uid="{10D228A5-35C1-4125-AAC2-DB38920E5EF6}">
      <text>
        <r>
          <rPr>
            <b/>
            <sz val="13"/>
            <color indexed="81"/>
            <rFont val="Tahoma"/>
            <family val="2"/>
          </rPr>
          <t>Bogdan ANTON:</t>
        </r>
        <r>
          <rPr>
            <sz val="13"/>
            <color indexed="81"/>
            <rFont val="Tahoma"/>
            <family val="2"/>
          </rPr>
          <t xml:space="preserve">
Se introduc valorile 
cheltuielilor directe, pe activitate</t>
        </r>
      </text>
    </comment>
    <comment ref="U14" authorId="0" shapeId="0" xr:uid="{693F1C54-ED13-46E4-9B2E-63352A5116DA}">
      <text>
        <r>
          <rPr>
            <b/>
            <sz val="13"/>
            <color indexed="81"/>
            <rFont val="Tahoma"/>
            <family val="2"/>
          </rPr>
          <t>Bogdan ANTON:</t>
        </r>
        <r>
          <rPr>
            <sz val="13"/>
            <color indexed="81"/>
            <rFont val="Tahoma"/>
            <family val="2"/>
          </rPr>
          <t xml:space="preserve">
Se introduc valorile 
cheltuielilor directe, pe activitate</t>
        </r>
      </text>
    </comment>
    <comment ref="X14" authorId="0" shapeId="0" xr:uid="{85E443E2-B0F4-498C-879F-6654C0A8D25B}">
      <text>
        <r>
          <rPr>
            <b/>
            <sz val="13"/>
            <color indexed="81"/>
            <rFont val="Tahoma"/>
            <family val="2"/>
          </rPr>
          <t>Bogdan ANTON:</t>
        </r>
        <r>
          <rPr>
            <sz val="13"/>
            <color indexed="81"/>
            <rFont val="Tahoma"/>
            <family val="2"/>
          </rPr>
          <t xml:space="preserve">
Se introduc valorile 
cheltuielilor directe, pe activitate</t>
        </r>
      </text>
    </comment>
    <comment ref="AA14" authorId="0" shapeId="0" xr:uid="{F4DB2785-F17B-4682-ABF4-DF11A0B4C887}">
      <text>
        <r>
          <rPr>
            <b/>
            <sz val="13"/>
            <color indexed="81"/>
            <rFont val="Tahoma"/>
            <family val="2"/>
          </rPr>
          <t>Bogdan ANTON:</t>
        </r>
        <r>
          <rPr>
            <sz val="13"/>
            <color indexed="81"/>
            <rFont val="Tahoma"/>
            <family val="2"/>
          </rPr>
          <t xml:space="preserve">
Se introduc valorile 
cheltuielilor directe, pe activitate</t>
        </r>
      </text>
    </comment>
    <comment ref="AD14" authorId="0" shapeId="0" xr:uid="{0BF345F8-FCC7-4EDB-8B3A-E380E17C3758}">
      <text>
        <r>
          <rPr>
            <b/>
            <sz val="13"/>
            <color indexed="81"/>
            <rFont val="Tahoma"/>
            <family val="2"/>
          </rPr>
          <t>Bogdan ANTON:</t>
        </r>
        <r>
          <rPr>
            <sz val="13"/>
            <color indexed="81"/>
            <rFont val="Tahoma"/>
            <family val="2"/>
          </rPr>
          <t xml:space="preserve">
Se introduc valorile 
cheltuielilor directe, pe activitate</t>
        </r>
      </text>
    </comment>
    <comment ref="AG14" authorId="0" shapeId="0" xr:uid="{3D0B4CB3-7AB4-4257-B725-C85AE96C9D3B}">
      <text>
        <r>
          <rPr>
            <b/>
            <sz val="13"/>
            <color indexed="81"/>
            <rFont val="Tahoma"/>
            <family val="2"/>
          </rPr>
          <t>Bogdan ANTON:</t>
        </r>
        <r>
          <rPr>
            <sz val="13"/>
            <color indexed="81"/>
            <rFont val="Tahoma"/>
            <family val="2"/>
          </rPr>
          <t xml:space="preserve">
Se introduc valorile 
cheltuielilor directe, pe activitate</t>
        </r>
      </text>
    </comment>
    <comment ref="AJ14" authorId="0" shapeId="0" xr:uid="{80907E5E-0F00-48B7-8844-9A2C45F7A384}">
      <text>
        <r>
          <rPr>
            <b/>
            <sz val="13"/>
            <color indexed="81"/>
            <rFont val="Tahoma"/>
            <family val="2"/>
          </rPr>
          <t>Bogdan ANTON:</t>
        </r>
        <r>
          <rPr>
            <sz val="13"/>
            <color indexed="81"/>
            <rFont val="Tahoma"/>
            <family val="2"/>
          </rPr>
          <t xml:space="preserve">
Se introduc valorile 
cheltuielilor directe, pe activitate</t>
        </r>
      </text>
    </comment>
    <comment ref="AM14" authorId="0" shapeId="0" xr:uid="{FC85EF27-5845-4A7E-AA14-3133711EF365}">
      <text>
        <r>
          <rPr>
            <b/>
            <sz val="13"/>
            <color indexed="81"/>
            <rFont val="Tahoma"/>
            <family val="2"/>
          </rPr>
          <t>Bogdan ANTON:</t>
        </r>
        <r>
          <rPr>
            <sz val="13"/>
            <color indexed="81"/>
            <rFont val="Tahoma"/>
            <family val="2"/>
          </rPr>
          <t xml:space="preserve">
Se introduc valorile 
cheltuielilor directe, pe activitate</t>
        </r>
      </text>
    </comment>
    <comment ref="AP14" authorId="0" shapeId="0" xr:uid="{C55B2558-CD9E-4E97-905F-A1057AFEE925}">
      <text>
        <r>
          <rPr>
            <b/>
            <sz val="13"/>
            <color indexed="81"/>
            <rFont val="Tahoma"/>
            <family val="2"/>
          </rPr>
          <t>Bogdan ANTON:</t>
        </r>
        <r>
          <rPr>
            <sz val="13"/>
            <color indexed="81"/>
            <rFont val="Tahoma"/>
            <family val="2"/>
          </rPr>
          <t xml:space="preserve">
Se introduc valorile 
cheltuielilor directe pt alte activități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F53" authorId="0" shapeId="0" xr:uid="{30284A3F-6146-469F-9627-1E57C35BD819}">
      <text>
        <r>
          <rPr>
            <b/>
            <sz val="13"/>
            <color indexed="81"/>
            <rFont val="Tahoma"/>
            <family val="2"/>
          </rPr>
          <t>Bogdan ANTON:</t>
        </r>
        <r>
          <rPr>
            <sz val="13"/>
            <color indexed="81"/>
            <rFont val="Tahoma"/>
            <family val="2"/>
          </rPr>
          <t xml:space="preserve">
In această celulă se poate introduce o altă valoare</t>
        </r>
      </text>
    </comment>
    <comment ref="F72" authorId="0" shapeId="0" xr:uid="{7679E427-6877-44EE-AF9B-5C77BCE71F09}">
      <text>
        <r>
          <rPr>
            <b/>
            <sz val="13"/>
            <color indexed="81"/>
            <rFont val="Tahoma"/>
            <family val="2"/>
          </rPr>
          <t>Bogdan ANTON:</t>
        </r>
        <r>
          <rPr>
            <sz val="13"/>
            <color indexed="81"/>
            <rFont val="Tahoma"/>
            <family val="2"/>
          </rPr>
          <t xml:space="preserve">
Se introduce cantitatea previzionată a fi livrată în RD</t>
        </r>
      </text>
    </comment>
    <comment ref="F74" authorId="0" shapeId="0" xr:uid="{C8CA66E0-613E-4BF7-9551-7C7E3A654853}">
      <text>
        <r>
          <rPr>
            <b/>
            <sz val="13"/>
            <color indexed="81"/>
            <rFont val="Tahoma"/>
            <family val="2"/>
          </rPr>
          <t>Bogdan ANTON:</t>
        </r>
        <r>
          <rPr>
            <sz val="13"/>
            <color indexed="81"/>
            <rFont val="Tahoma"/>
            <family val="2"/>
          </rPr>
          <t xml:space="preserve">
Se introduce valoarea pierderilor tehnologice avizate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F65" authorId="0" shapeId="0" xr:uid="{62FDF92A-E0F5-4B46-8767-2B129C239FA5}">
      <text>
        <r>
          <rPr>
            <b/>
            <sz val="13"/>
            <color indexed="81"/>
            <rFont val="Tahoma"/>
            <family val="2"/>
          </rPr>
          <t>Bogdan ANTON:</t>
        </r>
        <r>
          <rPr>
            <sz val="13"/>
            <color indexed="81"/>
            <rFont val="Tahoma"/>
            <family val="2"/>
          </rPr>
          <t xml:space="preserve">
</t>
        </r>
        <r>
          <rPr>
            <sz val="11"/>
            <color indexed="81"/>
            <rFont val="Tahoma"/>
            <family val="2"/>
          </rPr>
          <t xml:space="preserve">Dacă nu se achiziționează ET de la prod. indep., se șterge valoarea din această celulă. Sau se poate introduce o altă valoare.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E17" authorId="0" shapeId="0" xr:uid="{747FD70B-7EBD-4184-92E3-B35350165F47}">
      <text>
        <r>
          <rPr>
            <b/>
            <sz val="13"/>
            <color indexed="81"/>
            <rFont val="Tahoma"/>
            <family val="2"/>
          </rPr>
          <t>Bogdan ANTON:</t>
        </r>
        <r>
          <rPr>
            <sz val="13"/>
            <color indexed="81"/>
            <rFont val="Tahoma"/>
            <family val="2"/>
          </rPr>
          <t xml:space="preserve">
pret mediu</t>
        </r>
      </text>
    </comment>
    <comment ref="D20" authorId="0" shapeId="0" xr:uid="{EB413D13-B117-4FC3-9FF3-2ABEB7721A73}">
      <text>
        <r>
          <rPr>
            <b/>
            <sz val="13"/>
            <color indexed="81"/>
            <rFont val="Tahoma"/>
            <family val="2"/>
          </rPr>
          <t>Bogdan ANTON:</t>
        </r>
        <r>
          <rPr>
            <sz val="13"/>
            <color indexed="81"/>
            <rFont val="Tahoma"/>
            <family val="2"/>
          </rPr>
          <t xml:space="preserve">
cantitate livrata</t>
        </r>
      </text>
    </comment>
    <comment ref="E20" authorId="0" shapeId="0" xr:uid="{99133BA5-0A20-40DB-A61A-BBADC685F66C}">
      <text>
        <r>
          <rPr>
            <b/>
            <sz val="13"/>
            <color indexed="81"/>
            <rFont val="Tahoma"/>
            <family val="2"/>
          </rPr>
          <t>Bogdan ANTON:</t>
        </r>
        <r>
          <rPr>
            <sz val="13"/>
            <color indexed="81"/>
            <rFont val="Tahoma"/>
            <family val="2"/>
          </rPr>
          <t xml:space="preserve">
III=I+II</t>
        </r>
      </text>
    </comment>
    <comment ref="G20" authorId="0" shapeId="0" xr:uid="{7EDDE0CB-6CF7-4175-9698-0AF4223F5A86}">
      <text>
        <r>
          <rPr>
            <b/>
            <sz val="13"/>
            <color indexed="81"/>
            <rFont val="Tahoma"/>
            <family val="2"/>
          </rPr>
          <t>Bogdan ANTON:</t>
        </r>
        <r>
          <rPr>
            <sz val="13"/>
            <color indexed="81"/>
            <rFont val="Tahoma"/>
            <family val="2"/>
          </rPr>
          <t xml:space="preserve">
III=I+II</t>
        </r>
      </text>
    </comment>
  </commentList>
</comments>
</file>

<file path=xl/sharedStrings.xml><?xml version="1.0" encoding="utf-8"?>
<sst xmlns="http://schemas.openxmlformats.org/spreadsheetml/2006/main" count="3668" uniqueCount="877">
  <si>
    <t>deplasari, detasari, transferari</t>
  </si>
  <si>
    <t>posta si telecomunicatii</t>
  </si>
  <si>
    <t>Costuri pentru protectia mediului</t>
  </si>
  <si>
    <t xml:space="preserve">Costuri financiare </t>
  </si>
  <si>
    <t>Transport</t>
  </si>
  <si>
    <t>U.M.</t>
  </si>
  <si>
    <t>mc</t>
  </si>
  <si>
    <t xml:space="preserve">Număr personal </t>
  </si>
  <si>
    <t xml:space="preserve">Salariu mediu lunar brut </t>
  </si>
  <si>
    <t>Solicitant (denumire operator economic)</t>
  </si>
  <si>
    <t>Localitate</t>
  </si>
  <si>
    <t>Nr. crt.</t>
  </si>
  <si>
    <t>Total</t>
  </si>
  <si>
    <t>I.</t>
  </si>
  <si>
    <t>MWh</t>
  </si>
  <si>
    <t>lei/MWh</t>
  </si>
  <si>
    <t>II.</t>
  </si>
  <si>
    <t>Amortizare</t>
  </si>
  <si>
    <t>III.</t>
  </si>
  <si>
    <t>IV.</t>
  </si>
  <si>
    <t>%</t>
  </si>
  <si>
    <t>V.</t>
  </si>
  <si>
    <t>VI.</t>
  </si>
  <si>
    <t>Costuri fixe - total, din care:</t>
  </si>
  <si>
    <t>Alte costuri variabile</t>
  </si>
  <si>
    <t>Chirii, impozite, taxe stabilite conform reglementărilor legale în vigoare sau de către autorităţile locale</t>
  </si>
  <si>
    <t>contractare, facturare, încasare</t>
  </si>
  <si>
    <t>studii și cercetări</t>
  </si>
  <si>
    <t>Alte costuri</t>
  </si>
  <si>
    <t>Lei/MWh</t>
  </si>
  <si>
    <t>Județ</t>
  </si>
  <si>
    <t>Utilităţi: energie electrică, gaze naturale, apă potabilă</t>
  </si>
  <si>
    <t>Lucrari și servicii executate de terţi:</t>
  </si>
  <si>
    <t>comisioane, onorarii</t>
  </si>
  <si>
    <t>Contribuţia angajatorului asiguratorie pentru muncă (CAM)</t>
  </si>
  <si>
    <t>II.1.</t>
  </si>
  <si>
    <t>II.2.</t>
  </si>
  <si>
    <t>II.3.</t>
  </si>
  <si>
    <t>II.4.</t>
  </si>
  <si>
    <t>II.5.</t>
  </si>
  <si>
    <t>II.6.</t>
  </si>
  <si>
    <t>II.7.</t>
  </si>
  <si>
    <t>Lei</t>
  </si>
  <si>
    <t>nr</t>
  </si>
  <si>
    <t>Notă</t>
  </si>
  <si>
    <t>nr.</t>
  </si>
  <si>
    <t>Directe</t>
  </si>
  <si>
    <t>Indirecte</t>
  </si>
  <si>
    <t>Parametru</t>
  </si>
  <si>
    <t>2</t>
  </si>
  <si>
    <t>Cantitate ET livrata la consumatori din RD</t>
  </si>
  <si>
    <t>Combustibil 1: Gaze naturale</t>
  </si>
  <si>
    <t>kWh/Nmc</t>
  </si>
  <si>
    <t>Acciza gaze naturale</t>
  </si>
  <si>
    <t>Valoare gaze naturale</t>
  </si>
  <si>
    <t>Achizitie combustibil 2</t>
  </si>
  <si>
    <t>Valoare combustibil 2</t>
  </si>
  <si>
    <t>Valoare combustibil 3</t>
  </si>
  <si>
    <t>Acciza combustibil 2 - Lei/U.M.</t>
  </si>
  <si>
    <t>Acciza combustibil 3 - Lei/U.M.</t>
  </si>
  <si>
    <t>Achizitie combustibil 3</t>
  </si>
  <si>
    <t xml:space="preserve">Lei </t>
  </si>
  <si>
    <t>▪ cantitate pierderi</t>
  </si>
  <si>
    <t xml:space="preserve">Lei  </t>
  </si>
  <si>
    <t>▪ consum specific energie electrică activă</t>
  </si>
  <si>
    <t>▪ cantitate necesară de energie electrică</t>
  </si>
  <si>
    <t>Lei/mc</t>
  </si>
  <si>
    <t>Valoare apă - canalizare</t>
  </si>
  <si>
    <t>Cantitate consumată/ necesară combustibil 2 
- U.M. (MWh , Nmc, tone, litri)</t>
  </si>
  <si>
    <t>Cantitate consumată/ necesară combustibil 3 
- U.M. (MWh , Nmc, tone, litri)</t>
  </si>
  <si>
    <t>▪ preț energie electrică activă</t>
  </si>
  <si>
    <t>▪ preț apă demi/dedu</t>
  </si>
  <si>
    <t>▪ consum specific apă demi/dedu</t>
  </si>
  <si>
    <t>▪ consum specific apă potabilă/brută</t>
  </si>
  <si>
    <t>▪ consum specific apă-canalizare</t>
  </si>
  <si>
    <t>Nr. mediu personal / Activitate</t>
  </si>
  <si>
    <t>TOTAL</t>
  </si>
  <si>
    <t>Costuri certificate CO2</t>
  </si>
  <si>
    <t>5.1.</t>
  </si>
  <si>
    <t>5.2.</t>
  </si>
  <si>
    <t>5.3.</t>
  </si>
  <si>
    <t>1.1.</t>
  </si>
  <si>
    <t>1.2.</t>
  </si>
  <si>
    <t>1.3.</t>
  </si>
  <si>
    <t>2.1.</t>
  </si>
  <si>
    <t>2.2.</t>
  </si>
  <si>
    <t>1.</t>
  </si>
  <si>
    <t>Salarii</t>
  </si>
  <si>
    <t>COSTURI TOTALE (I+II)</t>
  </si>
  <si>
    <t>protocol, reclamă, publicitate</t>
  </si>
  <si>
    <t xml:space="preserve">VALOARE CONSUM TEHNOLOGIC DE COMBUSTIBIL </t>
  </si>
  <si>
    <t xml:space="preserve">Valoare consum tehnologic de apă tratată: demineralizată sau dedurizată </t>
  </si>
  <si>
    <t>TARIF DISTRIBUȚIE</t>
  </si>
  <si>
    <t>Întreținere, reparare, verificare metrologică și înlocuire a grupurilor de măsurare</t>
  </si>
  <si>
    <t>▪ procent pierderi</t>
  </si>
  <si>
    <t>Data solicitării avizului:</t>
  </si>
  <si>
    <t>Costuri de operare şi mentenanţă:</t>
  </si>
  <si>
    <t xml:space="preserve">Contribuţia angajatorului asiguratorie pentru muncă (CAM) </t>
  </si>
  <si>
    <t xml:space="preserve"> COSTURI FIXE</t>
  </si>
  <si>
    <t>COSTURI FIXE</t>
  </si>
  <si>
    <t xml:space="preserve">Solicitant </t>
  </si>
  <si>
    <t>Notă:</t>
  </si>
  <si>
    <t>0</t>
  </si>
  <si>
    <t>Specificație</t>
  </si>
  <si>
    <t>Licența</t>
  </si>
  <si>
    <t>Transport combustibil 2</t>
  </si>
  <si>
    <t>▪ preț mediu achiziție</t>
  </si>
  <si>
    <t>Alte activități</t>
  </si>
  <si>
    <t>Total cheltuieli
indirecte</t>
  </si>
  <si>
    <t>Redevență</t>
  </si>
  <si>
    <t>2.</t>
  </si>
  <si>
    <t>3.</t>
  </si>
  <si>
    <t>4.</t>
  </si>
  <si>
    <t>5.</t>
  </si>
  <si>
    <t>6.</t>
  </si>
  <si>
    <t>7.</t>
  </si>
  <si>
    <t>1.4.</t>
  </si>
  <si>
    <t>2.4.</t>
  </si>
  <si>
    <t>COSTURI FIXE - TOTAL, din care:</t>
  </si>
  <si>
    <t xml:space="preserve">  - Se introduc date în celulele albe. Celulele colorate conțin formule de calcul</t>
  </si>
  <si>
    <t>8.</t>
  </si>
  <si>
    <t>9.</t>
  </si>
  <si>
    <t>10.</t>
  </si>
  <si>
    <t>11.</t>
  </si>
  <si>
    <t>12.</t>
  </si>
  <si>
    <t>13.</t>
  </si>
  <si>
    <t>Cheie de repartizare</t>
  </si>
  <si>
    <t>...</t>
  </si>
  <si>
    <t>1</t>
  </si>
  <si>
    <t>TOTAL personal direct*</t>
  </si>
  <si>
    <t>Total personal indirect**</t>
  </si>
  <si>
    <t>TOTAL Operator, din care</t>
  </si>
  <si>
    <t>Nr.</t>
  </si>
  <si>
    <t>se face media ponderata cu cantitatile de mai sus (3)</t>
  </si>
  <si>
    <t>se face media ponderata cu cantitatile de mai sus</t>
  </si>
  <si>
    <t>3+5+7</t>
  </si>
  <si>
    <t>media ponderata de la 4,6,8</t>
  </si>
  <si>
    <t>(3x4+5x6+7x8)/9</t>
  </si>
  <si>
    <t>[1]</t>
  </si>
  <si>
    <t>[3]</t>
  </si>
  <si>
    <t>[2]</t>
  </si>
  <si>
    <t>[4]</t>
  </si>
  <si>
    <t>[5]</t>
  </si>
  <si>
    <t>[6]</t>
  </si>
  <si>
    <t>[7]</t>
  </si>
  <si>
    <t>[8]</t>
  </si>
  <si>
    <t>Cost transport</t>
  </si>
  <si>
    <t>Q</t>
  </si>
  <si>
    <t>14.</t>
  </si>
  <si>
    <t>q</t>
  </si>
  <si>
    <t>15.</t>
  </si>
  <si>
    <t>x</t>
  </si>
  <si>
    <t>**</t>
  </si>
  <si>
    <t>p</t>
  </si>
  <si>
    <t>……………….</t>
  </si>
  <si>
    <t>....................</t>
  </si>
  <si>
    <t>***</t>
  </si>
  <si>
    <t>.....................</t>
  </si>
  <si>
    <t xml:space="preserve">Putere calorifică inferioară - PCI - gaze naturale </t>
  </si>
  <si>
    <t xml:space="preserve">Putere calorifică combustibil 2 </t>
  </si>
  <si>
    <t>▪ preț apă-canalizare</t>
  </si>
  <si>
    <t>▪ preț apă potabilă/brută</t>
  </si>
  <si>
    <t xml:space="preserve">Cantitate totală ET livrată din RT în RD *
(intrată în PT/ST) </t>
  </si>
  <si>
    <t xml:space="preserve">Preț mediu ET intrată în RT </t>
  </si>
  <si>
    <t>centrale de cogenerare pentru care se primeste Decizie de preț</t>
  </si>
  <si>
    <t>lei/angajat/
lună</t>
  </si>
  <si>
    <t>Se completează câte o machetă pentru fiecare rețea de distribuție pentru care se determină tarif distinct de distribuție energie termică.</t>
  </si>
  <si>
    <t>Se completează câte o machetă pentru fiecare rețea de transport pentru care se determină tarif distinct de transport energie termică.</t>
  </si>
  <si>
    <t>Preț mediu ET intrată în RD</t>
  </si>
  <si>
    <t>3</t>
  </si>
  <si>
    <t>4</t>
  </si>
  <si>
    <t>5</t>
  </si>
  <si>
    <t>Costuri pentru protecția mediului</t>
  </si>
  <si>
    <t>Transport combustibil 3</t>
  </si>
  <si>
    <t>▪ număr certificate CO2 achizitionate</t>
  </si>
  <si>
    <t>▪ preț mediu certificat CO2</t>
  </si>
  <si>
    <t>Lei/tonăCO2</t>
  </si>
  <si>
    <t>Consum specific de combustibil 3 - 
U.M./MWh_energie termică produsă</t>
  </si>
  <si>
    <t>Putere calorifică combustibil 3 - kcal/U.M.</t>
  </si>
  <si>
    <t xml:space="preserve">Consum specific de combustibil 2 - 
U.M./MWh_energie termică produsă </t>
  </si>
  <si>
    <t>TOTAL PERSONAL</t>
  </si>
  <si>
    <t>Costuri de operare şi mentenanţă</t>
  </si>
  <si>
    <r>
      <t xml:space="preserve">Licența  (tip - </t>
    </r>
    <r>
      <rPr>
        <b/>
        <i/>
        <sz val="11"/>
        <rFont val="Arial"/>
        <family val="2"/>
      </rPr>
      <t>producere / SACET / transport,distributie,furnizare</t>
    </r>
    <r>
      <rPr>
        <b/>
        <sz val="11"/>
        <rFont val="Arial"/>
        <family val="2"/>
      </rPr>
      <t>, numar, data)</t>
    </r>
  </si>
  <si>
    <t>-</t>
  </si>
  <si>
    <t>Combustibili</t>
  </si>
  <si>
    <t>VALOARE CONSUM TEHNOLOGIC DE APĂ BRUTĂ-TRATATĂ-CANALIZARE - TOTAL</t>
  </si>
  <si>
    <t>lei</t>
  </si>
  <si>
    <t>lei/
MWh</t>
  </si>
  <si>
    <t>CONTURI DE CHELTUIELI</t>
  </si>
  <si>
    <t>601 Cheltuieli cu materiile prime</t>
  </si>
  <si>
    <t>602 Cheltuieli cu materialele consumabile</t>
  </si>
  <si>
    <t xml:space="preserve">       6021 Cheltuieli cu materialele auxiliare</t>
  </si>
  <si>
    <t xml:space="preserve">       6022 Cheltuieli privind combustibilul</t>
  </si>
  <si>
    <t xml:space="preserve">       6023 Cheltuieli privind materialele pentru ambalat</t>
  </si>
  <si>
    <t xml:space="preserve">       6024 Cheltuieli privind piesele de schimb</t>
  </si>
  <si>
    <t xml:space="preserve">       6028 Cheltuieli privind alte materiale consumabile</t>
  </si>
  <si>
    <t>603 Cheltuieli privind materialele de natura obiectelor de inventar</t>
  </si>
  <si>
    <t>604 Cheltuieli cu materialele nestocate</t>
  </si>
  <si>
    <t>605 Cheltuieli cu energia si apa</t>
  </si>
  <si>
    <t>607 Cheltuieli cu mărfurile</t>
  </si>
  <si>
    <t>608 Cheltuieli cu ambalajele</t>
  </si>
  <si>
    <t>609 Reduceri comerciale primite</t>
  </si>
  <si>
    <t>611 Cheltuieli cu întreținerea si reparațiile</t>
  </si>
  <si>
    <t>612 Cheltuieli cu redevențele, locațiile de gestiune si chiriile</t>
  </si>
  <si>
    <t>613 Cheltuieli cu primele de asigurare</t>
  </si>
  <si>
    <t>614 Cheltuieli cu studii si cercetări</t>
  </si>
  <si>
    <t>615 Cheltuieli cu pregătirea personalului</t>
  </si>
  <si>
    <t>621 Cheltuieli cu colaboratorii</t>
  </si>
  <si>
    <t>622 Cheltuieli privind comisioanele si onorariile</t>
  </si>
  <si>
    <t>623 Cheltuieli de protocol, reclama si publicitate</t>
  </si>
  <si>
    <t>624 Cheltuieli cu transportul de bunuri si personal</t>
  </si>
  <si>
    <t>625 Cheltuieli cu deplasări, detașări si transferări</t>
  </si>
  <si>
    <t>626 Cheltuieli  poștale si taxe telecomunicații</t>
  </si>
  <si>
    <t>627 Cheltuieli cu serviciile bancare si asimilate</t>
  </si>
  <si>
    <t>628 Alte cheltuieli cu serviciile executate de terți</t>
  </si>
  <si>
    <t>635 Cheltuieli cu alte impozite, taxe si vărsăminte asimilate</t>
  </si>
  <si>
    <t>641 Cheltuieli cu salariile personalului</t>
  </si>
  <si>
    <t>642 Cheltuieli cu avantajele în natură și tichetele acordate salariaților</t>
  </si>
  <si>
    <t>643 Cheltuieli cu remunerarea în instrumente de capitaluri proprii</t>
  </si>
  <si>
    <t>644 Cheltuieli cu primele reprezentând participarea personalului la profit</t>
  </si>
  <si>
    <t>645 Cheltuieli privind asigurările și protecția socială</t>
  </si>
  <si>
    <t>646 Cheltuieli privind contribuția asiguratorie pentru muncă</t>
  </si>
  <si>
    <t>651 Cheltuieli din operațiuni de fiducie</t>
  </si>
  <si>
    <t>652 Cheltuieli cu protecția mediului înconjurător</t>
  </si>
  <si>
    <t>654 Pierderi din creanțe si debitori diverși</t>
  </si>
  <si>
    <t>658 Alte cheltuieli de exploatare</t>
  </si>
  <si>
    <t>663 Pierderi din creanțe legate de participații</t>
  </si>
  <si>
    <t>664 Cheltuieli privind investițiile financiare cedate</t>
  </si>
  <si>
    <t>665  Cheltuieli din diferențe de curs valutar</t>
  </si>
  <si>
    <t>666  Cheltuieli privind dobânzile</t>
  </si>
  <si>
    <t>667  Cheltuieli privind sconturile</t>
  </si>
  <si>
    <t>668 Alte cheltuieli financiare</t>
  </si>
  <si>
    <t>671 Cheltuieli privind calamitățile si alte evenimente extraordinare</t>
  </si>
  <si>
    <t>681 Cheltuieli de exploatare privind amortizările, provizioanele si ajustările pentru depreciere</t>
  </si>
  <si>
    <t>686 Cheltuieli financiare privind amortizările si ajustările pentru pierdere de valoare</t>
  </si>
  <si>
    <t>691 Cheltuieli cu impozitul pe profit</t>
  </si>
  <si>
    <t>695 Cheltuieli cu impozitul specific unor activități</t>
  </si>
  <si>
    <t>698 Cheltuieli cu impozitul pe venit si alte  impozite care nu apar in elementele de mai sus</t>
  </si>
  <si>
    <t>TOTAL CHELTUIELI</t>
  </si>
  <si>
    <t>Activități din sectorul energiei termice</t>
  </si>
  <si>
    <t>Total cheltuieli aferente altor activități desfășurate de operator</t>
  </si>
  <si>
    <t>Furnizare</t>
  </si>
  <si>
    <t>1. producere din CT/CTZ</t>
  </si>
  <si>
    <t>1. distribuție energie termică din rețeaua de transport</t>
  </si>
  <si>
    <t>2. distribuție energie termică din CT/CTZ</t>
  </si>
  <si>
    <t>CONTURI DE VENITURI</t>
  </si>
  <si>
    <t>701 Venituri din vânzarea produselor finite</t>
  </si>
  <si>
    <t>702 Venituri din vânzarea semifabricatelor</t>
  </si>
  <si>
    <t>703 Venituri din vânzarea produselor reziduale</t>
  </si>
  <si>
    <t>704  Venituri din servicii prestate</t>
  </si>
  <si>
    <t>705 Venituri din studii si cercetări</t>
  </si>
  <si>
    <t>706  Venituri din redevențe, locații de gestiune si chirii</t>
  </si>
  <si>
    <t>707  Venituri din vânzări de mărfuri</t>
  </si>
  <si>
    <t>708  Venituri din activități diverse</t>
  </si>
  <si>
    <t>709  Reduceri comerciale acordate</t>
  </si>
  <si>
    <t>712 Venituri aferente costurilor serviciilor în curs de execuție</t>
  </si>
  <si>
    <t>721 Venituri din producția de imobilizări necorporale</t>
  </si>
  <si>
    <t>722 Venituri din producția de imobilizări corporale</t>
  </si>
  <si>
    <t>725 Venituri din producția de investiții imobiliare</t>
  </si>
  <si>
    <t>741 Venituri din subvenții de exploatare</t>
  </si>
  <si>
    <t>751 Venituri din operațiuni de fiducie</t>
  </si>
  <si>
    <t>754 Venituri din creanțe reactivate si debitori diverși</t>
  </si>
  <si>
    <t>755 Venituri din reevaluarea imobilizărilor corporale</t>
  </si>
  <si>
    <t>758 Alte venituri din exploatare</t>
  </si>
  <si>
    <t>761 Venituri din imobilizări financiare</t>
  </si>
  <si>
    <t>762 Venituri din investiții financiare pe termen scurt</t>
  </si>
  <si>
    <t>764 Venituri din investiții financiare cedate</t>
  </si>
  <si>
    <t>765 Venituri din diferențe de curs valutar</t>
  </si>
  <si>
    <t>766 Venituri din dobânzi</t>
  </si>
  <si>
    <t>767 Venituri din sconturi obținute</t>
  </si>
  <si>
    <t>768 Alte venituri financiare</t>
  </si>
  <si>
    <t>771 Venituri din subvenții pentru evenimente extraordinare si altele similare</t>
  </si>
  <si>
    <t>781 Venituri din provizioane si ajustări pentru depreciere privind activitatea de exploatare</t>
  </si>
  <si>
    <t>786 Venituri financiare din amortizări și ajustări pentru pierdere de valoare</t>
  </si>
  <si>
    <t>788 Venituri financiare din ajustări pentru pierdere de valoare</t>
  </si>
  <si>
    <t>TOTAL VENITURI</t>
  </si>
  <si>
    <t>Total venituri aferente altor activități desfășurate de operator</t>
  </si>
  <si>
    <t>Cost consum tehnologic de combustibil</t>
  </si>
  <si>
    <t xml:space="preserve">Cost consum tehnologic de energie electrică </t>
  </si>
  <si>
    <t>XII.</t>
  </si>
  <si>
    <t>Energie termică livrată la populație</t>
  </si>
  <si>
    <t>Energie termică livrată la consumatori noncasnici</t>
  </si>
  <si>
    <t>Cantitate totală ET livrată din RT la consumatorii racordați la RT, direct sau prin MT, din care:</t>
  </si>
  <si>
    <t>Activități integrate</t>
  </si>
  <si>
    <t xml:space="preserve">Realizat </t>
  </si>
  <si>
    <t>TARIF FURNIZARE</t>
  </si>
  <si>
    <t>Costuri cu personalul - total</t>
  </si>
  <si>
    <t>Total cheltuieli cu personalul</t>
  </si>
  <si>
    <t>ian</t>
  </si>
  <si>
    <t>feb</t>
  </si>
  <si>
    <t>mar</t>
  </si>
  <si>
    <t>apr</t>
  </si>
  <si>
    <t>mai</t>
  </si>
  <si>
    <t>iun</t>
  </si>
  <si>
    <t>iul</t>
  </si>
  <si>
    <t>aug</t>
  </si>
  <si>
    <t>sept</t>
  </si>
  <si>
    <t>oct</t>
  </si>
  <si>
    <t>nov</t>
  </si>
  <si>
    <t>dec</t>
  </si>
  <si>
    <t>Prețul combustibilului conține tarife reglementate, taxe, accize, exclusiv TVA</t>
  </si>
  <si>
    <t>Pierderi tehnologice</t>
  </si>
  <si>
    <t>pondere %</t>
  </si>
  <si>
    <t>Profit  / (pierdere)*                             - lei</t>
  </si>
  <si>
    <t>1 ianuarie- 30 iunie</t>
  </si>
  <si>
    <t>CT/CTZ</t>
  </si>
  <si>
    <t>CT cvartal</t>
  </si>
  <si>
    <t>CT imobil/scara</t>
  </si>
  <si>
    <t>Din rețeaua de transport</t>
  </si>
  <si>
    <t>Din rețeua CT/CTZ</t>
  </si>
  <si>
    <t>Din rețeaua CT cvartal</t>
  </si>
  <si>
    <t>Din alte rețele ....</t>
  </si>
  <si>
    <t>CT alt tip …</t>
  </si>
  <si>
    <t>CT alt tip....</t>
  </si>
  <si>
    <t>Activități din sectorul energiei termice - obiect al licențelor SPAET deținute</t>
  </si>
  <si>
    <t>A.</t>
  </si>
  <si>
    <t>618 Cheltuieli consultanță</t>
  </si>
  <si>
    <t xml:space="preserve">711 Venituri aferente variației stocurilor </t>
  </si>
  <si>
    <t xml:space="preserve"> </t>
  </si>
  <si>
    <t xml:space="preserve">Alte activități </t>
  </si>
  <si>
    <t>CANTITATE DE ENERGIE TERMICĂ LIVRATĂ - MWh</t>
  </si>
  <si>
    <t>Producere energie termică în:</t>
  </si>
  <si>
    <t>RT</t>
  </si>
  <si>
    <t>rețele aferente altor surse</t>
  </si>
  <si>
    <t>▪ preț mediu achiziție energie termică</t>
  </si>
  <si>
    <t>Se completează câte o linie separată pentru fiecare producator independent/centrală care livrează energie termică în RT și pentru care s-a aprobat/avizat preț distinct de producere, menționând numele producătorului independent/centralei în coloana (1) și prețurile de producere corespunzatoare, în coloanele (3), (4) si (5).</t>
  </si>
  <si>
    <t>Se completează câte o linie separată pentru fiecare producător independent/centrală care livrează energie termică în RD și pentru care s-a aprobat/avizat preț distinct de producere, menționând numele producătorului independent/centralei în coloana (1) și cantitătile corespunzatoare de energie termica livrată în RT, în coloanele (3), (4) și (5).</t>
  </si>
  <si>
    <t>Se completează câte o linie separată pentru fiecare producător independent/centrala care livrează energie termică în RD și pentru care s-a aprobat/avizat preț distinct de producere, menționând numele producătorului independent/centralei în coloana (1) și prețurile de producere corespunzătoare, în coloanele (3), (4) și (5).</t>
  </si>
  <si>
    <t>Pentru coloana 5: ”Preț/Tarif propus de operator”: datele se determină pornind de la valoarea aferentă pct. 14.</t>
  </si>
  <si>
    <t>Distribuție din:</t>
  </si>
  <si>
    <t xml:space="preserve">Producere energie termică în:  </t>
  </si>
  <si>
    <t xml:space="preserve">Producere energie termică în: </t>
  </si>
  <si>
    <t xml:space="preserve">Distribuție din: </t>
  </si>
  <si>
    <t>rețeaua de transport</t>
  </si>
  <si>
    <t>rețeaua CT cvartal</t>
  </si>
  <si>
    <t>Distribuție din RT</t>
  </si>
  <si>
    <t>Distribuție din CT/CTZ</t>
  </si>
  <si>
    <t>Distribuție din  CT cvartal</t>
  </si>
  <si>
    <t>Distribuție din alte surse</t>
  </si>
  <si>
    <t>lucrări de mentenanță, din care:</t>
  </si>
  <si>
    <t>Materiale și obiecte de inventar</t>
  </si>
  <si>
    <t>întreținere, reparare, verificare metrologică și înlocuire a grupurilor de măsurare</t>
  </si>
  <si>
    <t>alte servicii, colaborări, din care:</t>
  </si>
  <si>
    <t>2. producere (distribuție și furnizare) din CT cvartal</t>
  </si>
  <si>
    <t>3. producere (și furnizare) din CT imobil/scară</t>
  </si>
  <si>
    <t xml:space="preserve">4. producere (distribuție și furnizare) din alte surse: se va menționa (ex: capacități modulare de producere) </t>
  </si>
  <si>
    <t>3. distribuție energie termică din CT cvartal, dacă este cazul</t>
  </si>
  <si>
    <t>4. distribuție energie termică din alte surse, dacă este cazul</t>
  </si>
  <si>
    <t>* Se completează cu tipul categoriei de personal direct productiv, conform organigramei operatorului  solicitant (exemplu: muncitori, maistri, TESA etc.).</t>
  </si>
  <si>
    <t>** Se completează cu tipul categoriei de personal indirect, conform organigramei operatorului  solicitant.</t>
  </si>
  <si>
    <t>Se menționează dacă activitatea de distribuție din CT cvartal cuprinde și serviciul de furnizare</t>
  </si>
  <si>
    <t>lei/lună/ pers</t>
  </si>
  <si>
    <t>Preț propus de operator</t>
  </si>
  <si>
    <t>Preț</t>
  </si>
  <si>
    <t>TOTAL - ENERGIE TERMICĂ LIVRATĂ ÎN RT</t>
  </si>
  <si>
    <t>În cazul unui operator care prectică un singur preț pentru activități integrate (aferent activităților de producere, transport și/sau distribuție și furnizare energie termică), se va completa doar coloana "Activități integrate";</t>
  </si>
  <si>
    <t>Cota de dezvoltare, modernizare SACET **  - lei</t>
  </si>
  <si>
    <t>-%</t>
  </si>
  <si>
    <t>VII.</t>
  </si>
  <si>
    <t>VIII.</t>
  </si>
  <si>
    <t>IX.</t>
  </si>
  <si>
    <t>X.</t>
  </si>
  <si>
    <t>XI.</t>
  </si>
  <si>
    <t xml:space="preserve">       ▪ Energie termică intrată din RT:</t>
  </si>
  <si>
    <t>TARIF TRANSPORT:</t>
  </si>
  <si>
    <t>Cantitate livrată</t>
  </si>
  <si>
    <t>Sursa de producere</t>
  </si>
  <si>
    <t>Costuri variabile - total, din care:</t>
  </si>
  <si>
    <t>Pierderi reale</t>
  </si>
  <si>
    <t>Energie electrică tehnologică</t>
  </si>
  <si>
    <t>Preț energie electrică</t>
  </si>
  <si>
    <t>Valoare certificate de emisii CO2</t>
  </si>
  <si>
    <t>Nr certificate de emisii necesare</t>
  </si>
  <si>
    <t>Nr. certificate de emisii alocate cu titlu gratuit</t>
  </si>
  <si>
    <t>UM</t>
  </si>
  <si>
    <t>Preț unitar certificate de emisii</t>
  </si>
  <si>
    <t>Nr certificate de emisii - necesar de achiziționat</t>
  </si>
  <si>
    <t>A4.1</t>
  </si>
  <si>
    <t>A4.2</t>
  </si>
  <si>
    <t>MACHETE MODELE CENTRALIZATOARE - COSTURI VARIABILE</t>
  </si>
  <si>
    <t>B.</t>
  </si>
  <si>
    <t>Model Centralizator costuri variabile pentru Anul curent  (n):</t>
  </si>
  <si>
    <t>Combustibil/resursa primară</t>
  </si>
  <si>
    <t>lei/mc</t>
  </si>
  <si>
    <t>Consum canalizare</t>
  </si>
  <si>
    <t>Preț canalizare</t>
  </si>
  <si>
    <t>Certificate de emisii CO2</t>
  </si>
  <si>
    <t>A10</t>
  </si>
  <si>
    <t>A8</t>
  </si>
  <si>
    <t>A7</t>
  </si>
  <si>
    <t>A6</t>
  </si>
  <si>
    <t>A5</t>
  </si>
  <si>
    <t>A3</t>
  </si>
  <si>
    <t>A1</t>
  </si>
  <si>
    <t>A2</t>
  </si>
  <si>
    <t>în  Anul anterior (n-1):</t>
  </si>
  <si>
    <t xml:space="preserve"> A9</t>
  </si>
  <si>
    <t>FIŞA DE CALCUL - PREȚUL LOCAL DE FURNIZARE A ENERGIEI TERMICE</t>
  </si>
  <si>
    <r>
      <t xml:space="preserve">Lei/MWh
</t>
    </r>
    <r>
      <rPr>
        <sz val="11"/>
        <rFont val="Arial"/>
        <family val="2"/>
      </rPr>
      <t>exclusiv TVA</t>
    </r>
  </si>
  <si>
    <t xml:space="preserve">       ▪ Energie termică produsă din sursa: </t>
  </si>
  <si>
    <t>Cantitățile de energie termică livrate corespund cu cele specificate în fișele de calcul A7, respectiv, A8.</t>
  </si>
  <si>
    <t>Fișa de calcul se adapteaza în funcție de situația specifică a fiecărui operator.</t>
  </si>
  <si>
    <t>Se completează câte o coloană distinctă pentru fiecare activitate pentru care se solicită emiterea avizului privind stabilirea /ajustarea unui preț/tarif.</t>
  </si>
  <si>
    <t>Preț/Tarif propus de operator în Anul curent (n)</t>
  </si>
  <si>
    <t>Se completează câte o linie separată pentru fiecare CT proprie racordată la RT pentru care se determină preț distinct de producere, menționând denumirea  CT în coloana (1) și cantitățile corespunzatoare de energie termică produsă, în coloanele (3), (4) si (5).</t>
  </si>
  <si>
    <t>Se completează câte o linie separată pentru fiecare CT proprie racordată la RT pentru care se determină preț distinct de producere, menționând denumirea  CT în coloana (1) și cantitățile corespunzatoare de energie termică livrată consumatorilor de la gard, în coloanele (3), (4) si (5).</t>
  </si>
  <si>
    <t>Se completează câte o linie separată pentru fiecare CT proprie racordată la RT pentru care se determină preț distinct de producere, menționând denumirea  CT în coloana (1) și cantitățile corespunzatoare de energie termică livrată în RT, în coloanele (3), (4) si (5).</t>
  </si>
  <si>
    <t>Se completează câte o linie separată pentru fiecare CT proprie racordată la RT pentru care se determină preț distinct de producere, menționând denumirea  CT în coloana (1) și costurile de producere corespunzatoare, în coloanele (3), (4) si (5).</t>
  </si>
  <si>
    <t>Se completează câte o linie separată pentru fiecare CET proprie racordată la RT pentru care s-a aprobat preț distinct de producere, menționând denumirea  CET în coloana (1) și cantitătile corespunzatoare de energie termică livrată în RT, în coloanele (3), (4) și (5).</t>
  </si>
  <si>
    <t>FIȘĂ DE CALCUL - BILANȚUL ENERGIEI TERMICE - REȚEA DE DISTRIBUȚIE</t>
  </si>
  <si>
    <t xml:space="preserve">FIȘĂ DE CALCUL - BILANȚUL ENERGIEI TERMICE - REȚEA DE TRANSPORT </t>
  </si>
  <si>
    <t>**  Se calculează pe baza procentului de pierderi tehnologice aprobate/avizate.</t>
  </si>
  <si>
    <t>Pierderi tehnologice în RT</t>
  </si>
  <si>
    <t>Pierderi tehnologice în RD</t>
  </si>
  <si>
    <t>MACHETĂ EVIDENȚE CONTABILE DE REGLEMENTARE - ANUL ANTERIOR (n-1)</t>
  </si>
  <si>
    <t xml:space="preserve">Tabel 1 - ECR - Situația cheltuielilor înregistrate în Anul anterior (n-1): </t>
  </si>
  <si>
    <t xml:space="preserve">Tabel 2 - ECR - Situația veniturilor înregistrate în Anul de raportare (n-1): </t>
  </si>
  <si>
    <t>MACHETĂ EVIDENȚE CONTABILE DE REGLEMENTARE - SEMESTRUL I - AN CURENT (n)</t>
  </si>
  <si>
    <t xml:space="preserve">Tabel 1 - ECR - Situația cheltuielilor înregistrate în primul semestru  în Anul curent (an): </t>
  </si>
  <si>
    <t>FIŞA DE CALCUL - PREȚ/TARIF PROPUS</t>
  </si>
  <si>
    <t>VENITURI TOTALE SPAET (VI=III+IV+V)***</t>
  </si>
  <si>
    <t>Datele referitoare la costurile variabile și fixe se corelează cu cele din fișa de calcul A5 și fișa de calcul A6</t>
  </si>
  <si>
    <t>Corecție - Corr</t>
  </si>
  <si>
    <t>Corecție actualizată - Corr_act</t>
  </si>
  <si>
    <t>Preț/Tarif  Energie termică
(XI =VII/VIII)  [lei/MWh]</t>
  </si>
  <si>
    <t xml:space="preserve">FIȘA DE REPARTIZARE A COSTURILOR VARIABILE </t>
  </si>
  <si>
    <t>Datele se vor corela cu fișa de calcul A3</t>
  </si>
  <si>
    <t xml:space="preserve">FIȘA DE REPARTIZARE A COSTURILOR FIXE </t>
  </si>
  <si>
    <t>Cheia de repartizare - cheltuieli indirecte</t>
  </si>
  <si>
    <r>
      <t>*  Cantitatea de energie termică livrată din RT de la pct. 12, trebuie să fie este egală cu cantitatea de energie termică specificată la pct. 9 din fișa  A8- "Fișă de calcul -</t>
    </r>
    <r>
      <rPr>
        <i/>
        <sz val="10"/>
        <color theme="1"/>
        <rFont val="Arial"/>
        <family val="2"/>
      </rPr>
      <t>Bilanțul energiei termice  - Rețea de distribuție</t>
    </r>
    <r>
      <rPr>
        <sz val="10"/>
        <color theme="1"/>
        <rFont val="Arial"/>
        <family val="2"/>
      </rPr>
      <t>".</t>
    </r>
  </si>
  <si>
    <r>
      <t>*  Cantitatea de de energie termică livrată din RT de la pct. 9, trebuie să fie este egală cu cantitatea de energie termică specificată la pct. 12 din fișa A7 - "Fișă de calcul -</t>
    </r>
    <r>
      <rPr>
        <i/>
        <sz val="10"/>
        <color theme="1"/>
        <rFont val="Arial"/>
        <family val="2"/>
      </rPr>
      <t>Bilanțul energiei termice - Rețea de transport</t>
    </r>
    <r>
      <rPr>
        <sz val="10"/>
        <color theme="1"/>
        <rFont val="Arial"/>
        <family val="2"/>
      </rPr>
      <t>".</t>
    </r>
  </si>
  <si>
    <t xml:space="preserve">*Se completează linii separate (cantitate și preț) pentru  fiecare CT/grup de CT proprii (CT/CTZ, CT cvartal, CT imobil/scară, CT alt tip), pentru care s-a determinat preț distinct de producere, fiecare CET şi, după caz, fiecare producător independent care livrează energie termică în SACET. </t>
  </si>
  <si>
    <t xml:space="preserve">MACHETĂ - REPARTIZAREA PERSONALULUI PE ACTIVITĂȚI </t>
  </si>
  <si>
    <t>IPC=</t>
  </si>
  <si>
    <t>Valoare energie termică pierdută în transport/ distribuție</t>
  </si>
  <si>
    <t xml:space="preserve">Valoare energie energie electrică </t>
  </si>
  <si>
    <t xml:space="preserve">Valoare energie  electrică </t>
  </si>
  <si>
    <t>lei/
certificat</t>
  </si>
  <si>
    <t xml:space="preserve">Preț energie electrică </t>
  </si>
  <si>
    <t>Total energie termică produsă, din care:</t>
  </si>
  <si>
    <t>Energie termică produsă - gaze naturale</t>
  </si>
  <si>
    <t>Energie termică produsă - combustibil 2 ....</t>
  </si>
  <si>
    <t>Energie termică produsă - combustibil 3 ....</t>
  </si>
  <si>
    <t>Energie termică achiziționată de la terți</t>
  </si>
  <si>
    <t>Energie termică intrată în contur</t>
  </si>
  <si>
    <t xml:space="preserve">Energie termică livrată </t>
  </si>
  <si>
    <t>CT alt tip ...</t>
  </si>
  <si>
    <t>(unitate de masură)</t>
  </si>
  <si>
    <r>
      <t>Combustibilul 2:  .................</t>
    </r>
    <r>
      <rPr>
        <b/>
        <i/>
        <sz val="9"/>
        <color rgb="FF000000"/>
        <rFont val="Arial"/>
        <family val="2"/>
      </rPr>
      <t xml:space="preserve"> </t>
    </r>
  </si>
  <si>
    <t xml:space="preserve">Combustibilul 3:  .................  </t>
  </si>
  <si>
    <t>Anul curent (n):</t>
  </si>
  <si>
    <r>
      <rPr>
        <b/>
        <sz val="9"/>
        <rFont val="Arial"/>
        <family val="2"/>
      </rPr>
      <t>mc/MWh</t>
    </r>
    <r>
      <rPr>
        <sz val="9"/>
        <rFont val="Arial"/>
        <family val="2"/>
      </rPr>
      <t>_energie termică produsă/ 
intrată în contur</t>
    </r>
  </si>
  <si>
    <r>
      <rPr>
        <b/>
        <sz val="9"/>
        <rFont val="Arial"/>
        <family val="2"/>
      </rPr>
      <t>mc/MWh_</t>
    </r>
    <r>
      <rPr>
        <sz val="9"/>
        <rFont val="Arial"/>
        <family val="2"/>
      </rPr>
      <t>energie termică produsă/
intrată în contur</t>
    </r>
  </si>
  <si>
    <t>mc/MWh_energie termică produsă/
intrată în contur</t>
  </si>
  <si>
    <r>
      <rPr>
        <b/>
        <sz val="9"/>
        <color theme="1"/>
        <rFont val="Arial"/>
        <family val="2"/>
      </rPr>
      <t>MWh/MWh</t>
    </r>
    <r>
      <rPr>
        <sz val="9"/>
        <color theme="1"/>
        <rFont val="Arial"/>
        <family val="2"/>
      </rPr>
      <t>_energie termică produsă/
intrată în contur</t>
    </r>
  </si>
  <si>
    <t>TOTAL Operator, din care:</t>
  </si>
  <si>
    <t>categoria 1:  muncitori</t>
  </si>
  <si>
    <t>categoria 3:    TESA</t>
  </si>
  <si>
    <t>categoria 2:   maiștri</t>
  </si>
  <si>
    <t>CAM directe</t>
  </si>
  <si>
    <t>CAM indirecte</t>
  </si>
  <si>
    <t>6051 Cheltuieli privind consumul de energie</t>
  </si>
  <si>
    <t>6053  Cheltuieli privind consumul de gaze naturale</t>
  </si>
  <si>
    <t>6058  Cheltuieli cu alte utilitati</t>
  </si>
  <si>
    <t>6121  Cheltuieli cu redevențele</t>
  </si>
  <si>
    <t>6122  Cheltuieli cu locatiile de gestiune</t>
  </si>
  <si>
    <t xml:space="preserve">6123  Cheltuieli cu chiriile </t>
  </si>
  <si>
    <t>6232 Cheltuieli de reclamă și publicitate</t>
  </si>
  <si>
    <t>6052 Cheltuieli privind consumul de apa</t>
  </si>
  <si>
    <t>6231 Cheltuieli de protocol</t>
  </si>
  <si>
    <t>6421 Cheltuieli cu avantajele în natură acordate salariaților</t>
  </si>
  <si>
    <t>6422 Cheltuieli cu tichetele acordate salariaților</t>
  </si>
  <si>
    <t>6811 Cheltuieli de exploatare privind amortizarea imobilizărilor</t>
  </si>
  <si>
    <t>6587 Cheltuieli privind calamitățile și alte evenimente similare</t>
  </si>
  <si>
    <t>6588 Alte cheltuieli de exploatare</t>
  </si>
  <si>
    <t>6584 Cheltuieli cu sumele sau bunurile acordate ca sponsorizări</t>
  </si>
  <si>
    <t>6586 Cheltuieli reprezentând transferuri și contribuții datorate în  baza unor acte normative speciale</t>
  </si>
  <si>
    <t>6583 Cheltuieli privind activele cedate si alte operațiuni de capital</t>
  </si>
  <si>
    <t>6581 Despăgubiri, amenzi, penalități</t>
  </si>
  <si>
    <t>6582 Donații acordate</t>
  </si>
  <si>
    <t>7411 Venituri din subvenții de exploatare aferente cifrei de afaceri</t>
  </si>
  <si>
    <t>7412 Venituri din subvenții de exploatare pentru materii prime si materiale consumabile</t>
  </si>
  <si>
    <t>741x  Venituri din exploatare pierdere indusă</t>
  </si>
  <si>
    <t>7413 Venituri din subvenții de exploatare pentru alte cheltuieli externe</t>
  </si>
  <si>
    <t>7414 Venituri din subvenții de exploatare pentru plata personalului</t>
  </si>
  <si>
    <t>7415 Venituri din subvenții de exploatare pentru asigurări si protecție socială</t>
  </si>
  <si>
    <t>7416 Venituri din compensații energie electrică și gaze naturale</t>
  </si>
  <si>
    <t>7417 Venituri din subvenții de exploatare în caz de calamități și alte evenimente similare</t>
  </si>
  <si>
    <t>7418 Venituri din subvenții de exploatare pentru dobânda datorată</t>
  </si>
  <si>
    <t>7419 Venituri din subvenții de exploatare aferente altor venituri</t>
  </si>
  <si>
    <t>7582 Venituri din donații primite</t>
  </si>
  <si>
    <t>7581 Venituri din despăgubiri, amenzi si penalități</t>
  </si>
  <si>
    <t>7583 Venituri din vânzarea activelor si alte operațiuni de capital</t>
  </si>
  <si>
    <t>7584 Venituri din subvenții pentru investiții</t>
  </si>
  <si>
    <t>7586 Venituri reprezentând transferuri cuvenite în baza unor acte normative speciale</t>
  </si>
  <si>
    <t>7588 Alte venituri din exploatare</t>
  </si>
  <si>
    <t>7611 Venituri din acțiuni deținute la entitățile afiliate</t>
  </si>
  <si>
    <t>7612 Venituri din acțiuni deținute la entități asociate</t>
  </si>
  <si>
    <t>7613 Venituri din acțiuni deținute la entități controlate în comun</t>
  </si>
  <si>
    <t>7615 Venituri din alte imobilizări financiare</t>
  </si>
  <si>
    <t>7641 Venituri din imobilizări financiare cedate</t>
  </si>
  <si>
    <t>7642 Câștiguri din investiții pe termen scurt cedate</t>
  </si>
  <si>
    <t>rețeaua altei surse ....</t>
  </si>
  <si>
    <t>*</t>
  </si>
  <si>
    <t>Producere energie termică în 
CT alt tip</t>
  </si>
  <si>
    <t>Producere energie termică în
 CT cvartal</t>
  </si>
  <si>
    <t>Producere energie termică în 
CT/CTZ</t>
  </si>
  <si>
    <t>din rețeaua de transport</t>
  </si>
  <si>
    <t>din rețeaua CT cvartal</t>
  </si>
  <si>
    <t>Total energie termică/ 
Activități integrate</t>
  </si>
  <si>
    <t>VALOARE CERTIFICATE CO2</t>
  </si>
  <si>
    <t xml:space="preserve">VALOARE consum tehnologic de energie electrică </t>
  </si>
  <si>
    <t>VALOARE pierderi tehnologice de energie termică în rețele de transport/distribuție*</t>
  </si>
  <si>
    <t>ALTE COSTURI VARIABILE</t>
  </si>
  <si>
    <t>Contribuția angajatorului la fondul de handicap</t>
  </si>
  <si>
    <t>a) Salarii, total din care:</t>
  </si>
  <si>
    <t xml:space="preserve">b) CAM -total, din care: </t>
  </si>
  <si>
    <t>c) Alte cheltuieli cu personalul (conform CCM)  - total, din care:</t>
  </si>
  <si>
    <t>Model Centralizator costuri variabile pentru  Anul anterior (n-1): realizat</t>
  </si>
  <si>
    <t>Cantitate energie termică intrată în contur</t>
  </si>
  <si>
    <t>CET proprii</t>
  </si>
  <si>
    <t>producatori indep</t>
  </si>
  <si>
    <t xml:space="preserve">PREŢ LOCAL - PRODUCERE ȘI TRANSPORT ET </t>
  </si>
  <si>
    <t>PREȚ LOCAL - Prod -Transport - Distribuție</t>
  </si>
  <si>
    <t>CT/CTZ proprii</t>
  </si>
  <si>
    <t>alte surse</t>
  </si>
  <si>
    <t>Se completează câte o linie separată pentru fiecare CT/CTZ proprie racordată la RD pentru care se determină preț distinct de producere, menționând denumirea  CT/CTZ in coloana (1) și cantitățile corespunzatoare de energie termica produsă în coloanele (3), (4) și (5).</t>
  </si>
  <si>
    <t>Se completează câte o linie separată pentru fiecare CT/CTZ proprie racordată la RD pentru care se determină preț distinct de producere, menționând denumirea  CT/CTZ in coloana (1) și cantitățile corespunzatoare de energie termica livrata la consumatori de la gard in coloanele (3), (4) și (5).</t>
  </si>
  <si>
    <t>Se completează câte o linie separată pentru fiecare CT/CTZ proprie racordată la RD pentru care se determinăpreț distinct de producere, menționând denumirea  CT/CTZ in coloana (1) și cantitățile corespunzatoare de energie termica livrata in RD in coloanele (3), (4) și (5).</t>
  </si>
  <si>
    <t>Se va completa câte o linie separată pentru fiecare CT/CTZ proprie racordată la RD pentru care s-a determinat preț distinct de producere, menționând denumirea  CT/CTZ în coloana (1) și costurile de producere corespunzatoare, în coloanele (3), (4) și (5).</t>
  </si>
  <si>
    <t>Se completează câte o linie separată pentru fiecare CTcvartal racordată la RD pentru care s-a aprobat preț distinct de producere, menționând denumirea  CT cvartal în coloana (1) și cantitatile corespunzatoare de energie termică livrată în RD, în coloanele (3), (4) și (5).</t>
  </si>
  <si>
    <t>Cantitate totală ET livrată din RT în RD*
 (intrată în PT/ST)</t>
  </si>
  <si>
    <t>ENERGIE TERMICĂ LIVRATĂ ÎN RT*:</t>
  </si>
  <si>
    <t>ENERGIE TERMICĂ LIVRATĂ ÎN RD*:</t>
  </si>
  <si>
    <t xml:space="preserve">PREŢ LOCAL FURNIZARE (VII=IV+V+VI) </t>
  </si>
  <si>
    <t>Cost energie termică achiziționată de producător de la terți</t>
  </si>
  <si>
    <t xml:space="preserve">Preț (mediu) energie termică achiziționată </t>
  </si>
  <si>
    <t>Tabelele centralizatoare se adaptează de către producătorul/operatorul SPAET, în funcție de specificul fiecăruia și de activitatea/activitățile desfășurate</t>
  </si>
  <si>
    <t>Tabelele centralizatoare se adaptează de către producătorul/operatorul SPAET, în funcție de specificul fiecăruia și de activitatea/activitățile desfășurate.  Se pot adăuga rânduri în tabelele de mai sus.</t>
  </si>
  <si>
    <t>628x Alte cheltuieli cu ................</t>
  </si>
  <si>
    <t>612x Cheltuieli cu...</t>
  </si>
  <si>
    <t>din A7</t>
  </si>
  <si>
    <t>MWh_gaze nat/ MWh_en term prod</t>
  </si>
  <si>
    <t>Indemnizații membrii CA și contracte de mandat - directe</t>
  </si>
  <si>
    <t>Tichete de masă - indirecte</t>
  </si>
  <si>
    <t>Indemnizații membrii CA și contracte de mandat - indirecte</t>
  </si>
  <si>
    <t>alte ch. personal - directe, din care:</t>
  </si>
  <si>
    <t>alte ch. personal -indirecte, din care:</t>
  </si>
  <si>
    <t>Total energie termică</t>
  </si>
  <si>
    <t>Total cheltuieli cu personalul:</t>
  </si>
  <si>
    <t>alte ch. personal - indirecte, din care:</t>
  </si>
  <si>
    <t>Alte costuri cu personalul 
[ex: alte drepturi conf. CCM]</t>
  </si>
  <si>
    <t>Dacă se utilizează programe informatice de contabilitate (de gestiune), repartizarea costurilor se va face conform acestor programe</t>
  </si>
  <si>
    <t>Cantitate consumată/necesară gaze naturale - PCS</t>
  </si>
  <si>
    <t xml:space="preserve">Consum specific de gaze naturale - PCS </t>
  </si>
  <si>
    <t>VENITURI TOTALE CORECTATE/ RECALCULATE</t>
  </si>
  <si>
    <t>Din rețele aferente altor surse</t>
  </si>
  <si>
    <t>Alte costuri materiale</t>
  </si>
  <si>
    <t>1.5.</t>
  </si>
  <si>
    <t>TOTAL VENITURI ELIGIBILE</t>
  </si>
  <si>
    <t xml:space="preserve">din rețele aferente altor surse </t>
  </si>
  <si>
    <t>din rețele aferente altor surse</t>
  </si>
  <si>
    <t xml:space="preserve">  - Se introduc date doar în celulele albe. Celulele colorate conțin formule de calcul sau sunt blocate.</t>
  </si>
  <si>
    <t>***În cazul producerii energiei termice în CT la care nu există consumatori racordați direct la barele centralei, se completează  pentru activitatea integrată pe coloana ”Activități integrate” . Solicitantul va specifica dacă există această situație.</t>
  </si>
  <si>
    <t>Tichete de masă -directe</t>
  </si>
  <si>
    <t>Salarii directe, din care:</t>
  </si>
  <si>
    <t>Salarii indirecte, din care:</t>
  </si>
  <si>
    <t>Alte ch. personal - directe, din care:</t>
  </si>
  <si>
    <t>Alte ch. personal -indirecte, din care:</t>
  </si>
  <si>
    <t>categoria 4:   alții</t>
  </si>
  <si>
    <t xml:space="preserve">605x.. Cheltuieli cu.....  </t>
  </si>
  <si>
    <t>612x.. Cheltuieli cu ....</t>
  </si>
  <si>
    <t>(se specifică combustibilul)</t>
  </si>
  <si>
    <t xml:space="preserve">Cantitate totală ET livrată din RT </t>
  </si>
  <si>
    <t>.......</t>
  </si>
  <si>
    <t>...........</t>
  </si>
  <si>
    <t>..........</t>
  </si>
  <si>
    <t>11.1</t>
  </si>
  <si>
    <t>11.2</t>
  </si>
  <si>
    <t>Pentru coloana 5: datele se determină pornind de la valorile aferente pct. 11.2 si 12.</t>
  </si>
  <si>
    <r>
      <t xml:space="preserve">Preț/Cost mediu achiziție ET livrată în RD de producători independenți/alte surse, din care </t>
    </r>
    <r>
      <rPr>
        <sz val="10"/>
        <rFont val="Arial"/>
        <family val="2"/>
      </rPr>
      <t>[8]</t>
    </r>
    <r>
      <rPr>
        <b/>
        <sz val="10"/>
        <rFont val="Arial"/>
        <family val="2"/>
      </rPr>
      <t>:</t>
    </r>
  </si>
  <si>
    <r>
      <t xml:space="preserve">Cantitate totala ET livrata in RD de  producatori independenti/alte surse, din care </t>
    </r>
    <r>
      <rPr>
        <sz val="10"/>
        <rFont val="Arial"/>
        <family val="2"/>
      </rPr>
      <t>[7]</t>
    </r>
    <r>
      <rPr>
        <b/>
        <sz val="10"/>
        <rFont val="Arial"/>
        <family val="2"/>
      </rPr>
      <t>:</t>
    </r>
  </si>
  <si>
    <r>
      <t xml:space="preserve">Cost mediu ET livrata din CTcvartal în RD, din care </t>
    </r>
    <r>
      <rPr>
        <sz val="10"/>
        <rFont val="Arial"/>
        <family val="2"/>
      </rPr>
      <t>[6]</t>
    </r>
    <r>
      <rPr>
        <b/>
        <sz val="10"/>
        <rFont val="Arial"/>
        <family val="2"/>
      </rPr>
      <t>:</t>
    </r>
  </si>
  <si>
    <r>
      <t xml:space="preserve">Cantitate totală ET livrata din CT cvartal în RD, din care </t>
    </r>
    <r>
      <rPr>
        <sz val="10"/>
        <rFont val="Arial"/>
        <family val="2"/>
      </rPr>
      <t>[5]</t>
    </r>
    <r>
      <rPr>
        <b/>
        <sz val="10"/>
        <rFont val="Arial"/>
        <family val="2"/>
      </rPr>
      <t>:</t>
    </r>
  </si>
  <si>
    <r>
      <t>Cost mediu producere ET în CT/CTZ proprii racordate la RD, din care</t>
    </r>
    <r>
      <rPr>
        <sz val="10"/>
        <rFont val="Arial"/>
        <family val="2"/>
      </rPr>
      <t xml:space="preserve"> [4]:</t>
    </r>
  </si>
  <si>
    <r>
      <t>Cantitate totală ET produsă în CT/CTZ proprii (aparținând SACET) racordate la RD, din care</t>
    </r>
    <r>
      <rPr>
        <sz val="10"/>
        <rFont val="Arial"/>
        <family val="2"/>
      </rPr>
      <t xml:space="preserve"> [1]:</t>
    </r>
  </si>
  <si>
    <t>Se completează câte o linie separată pentru fiecare CT cvartal proprie racordată la RD pentru care s-a aprobat preț distinct de producere, menționând denumirea  CT cvartal în coloana (1) și prețurile de producere corespunzatoare, în coloanele (3), (4) și (5).</t>
  </si>
  <si>
    <t>30 nov</t>
  </si>
  <si>
    <t xml:space="preserve">an </t>
  </si>
  <si>
    <t>n-1</t>
  </si>
  <si>
    <t>n-2</t>
  </si>
  <si>
    <t>n</t>
  </si>
  <si>
    <t>n+1</t>
  </si>
  <si>
    <t>n+2</t>
  </si>
  <si>
    <t>pentru anul anterior (n-1)</t>
  </si>
  <si>
    <t>** Se prezintă structura de fundamentare a prețurilor/tarifelor avizate de ANRE pentru  Anul anterior (n-1)</t>
  </si>
  <si>
    <t>Cota de dezvoltare, modernizare SACET  - lei</t>
  </si>
  <si>
    <t>depunere solicitare</t>
  </si>
  <si>
    <t xml:space="preserve">Schema de legături între fișele de calcul/machetele de fundamentare </t>
  </si>
  <si>
    <t>605x  Cheltuieli cu ......</t>
  </si>
  <si>
    <t>605x  Cheltuieli cu alte utilitati</t>
  </si>
  <si>
    <t>▪ cantitate apă necesară</t>
  </si>
  <si>
    <t>▪ cantitate apă demi/dedu</t>
  </si>
  <si>
    <t>▪ cantitate apă-canalizare</t>
  </si>
  <si>
    <r>
      <t xml:space="preserve">Cantitate totală ET livrată din CT/CTZ proprii la </t>
    </r>
    <r>
      <rPr>
        <b/>
        <u/>
        <sz val="10"/>
        <rFont val="Arial"/>
        <family val="2"/>
      </rPr>
      <t>consumatori</t>
    </r>
    <r>
      <rPr>
        <b/>
        <sz val="10"/>
        <rFont val="Arial"/>
        <family val="2"/>
      </rPr>
      <t xml:space="preserve"> de la gardul centralei, din care</t>
    </r>
    <r>
      <rPr>
        <sz val="10"/>
        <rFont val="Arial"/>
        <family val="2"/>
      </rPr>
      <t xml:space="preserve"> [2]:</t>
    </r>
  </si>
  <si>
    <r>
      <t xml:space="preserve">Cantitate totală ET livrată din CT/CTZ proprii in </t>
    </r>
    <r>
      <rPr>
        <b/>
        <u/>
        <sz val="10"/>
        <rFont val="Arial"/>
        <family val="2"/>
      </rPr>
      <t>RD</t>
    </r>
    <r>
      <rPr>
        <b/>
        <sz val="10"/>
        <rFont val="Arial"/>
        <family val="2"/>
      </rPr>
      <t xml:space="preserve">, din care </t>
    </r>
    <r>
      <rPr>
        <sz val="10"/>
        <rFont val="Arial"/>
        <family val="2"/>
      </rPr>
      <t>[3]:</t>
    </r>
  </si>
  <si>
    <t>Cantitate totală ET intrată în conturul RD</t>
  </si>
  <si>
    <t>Tarif avizat de ANRE</t>
  </si>
  <si>
    <t>Tarif propus de operator</t>
  </si>
  <si>
    <t>Cost mediu ET livrată din producere în RD</t>
  </si>
  <si>
    <t>Cantitate totală ET necesară din producere în RD</t>
  </si>
  <si>
    <t>CT...</t>
  </si>
  <si>
    <t>Cheltuieli lunare brute pe persoana</t>
  </si>
  <si>
    <t>http://statistici.insse.ro/shop/?page=ipc1&amp;lang=ro</t>
  </si>
  <si>
    <t>Populație</t>
  </si>
  <si>
    <t>Non-casnici</t>
  </si>
  <si>
    <t xml:space="preserve">În cazul activității de producere energie termică: </t>
  </si>
  <si>
    <t xml:space="preserve">În cazul CT cvartal pentru care nu există consumatori racordați direct la gardul centralei/centralelor, se completeaza datele pentru fundamentarea unui preț integrat (producere-distribuție-furnizare). Operatorul va menționa această situație </t>
  </si>
  <si>
    <t>Noncasnici</t>
  </si>
  <si>
    <t>Cantitate de energie termică produsă-noncasnici</t>
  </si>
  <si>
    <t>Cantitate de energie termică livrată la utilizatori - populație</t>
  </si>
  <si>
    <t>Cantitate de energie termică livrată la utilizatori - noncasnici</t>
  </si>
  <si>
    <t>Cantitate combustibil necesar - populație</t>
  </si>
  <si>
    <t>Cantitate combustibil necesar - noncasnici</t>
  </si>
  <si>
    <t>Preț combustibil - populație</t>
  </si>
  <si>
    <t>Preț combustibil - noncasnici</t>
  </si>
  <si>
    <t>Valoare combustibil - populație</t>
  </si>
  <si>
    <t>Valoare combustibil - noncanici</t>
  </si>
  <si>
    <t>Notă:  populație = populație (5 luni: ian-mar și nov-dec); noncanici = noncasnici (12 luni: ian-dec)+ populație (7 luni: apr-oct);</t>
  </si>
  <si>
    <t>Tabel 3.1</t>
  </si>
  <si>
    <t>Tabel 3.2</t>
  </si>
  <si>
    <t>Tabel 3.3</t>
  </si>
  <si>
    <t xml:space="preserve">FIŞA DE CALCUL - PREȚ/TARIF PROPUS </t>
  </si>
  <si>
    <t>VENITURI TOTALE SPAET (VI=III+IV+V)</t>
  </si>
  <si>
    <t>Profit  / (pierdere)                             - lei</t>
  </si>
  <si>
    <t>XIII.</t>
  </si>
  <si>
    <t xml:space="preserve">Energie </t>
  </si>
  <si>
    <t>termică</t>
  </si>
  <si>
    <t xml:space="preserve">                                                           -%</t>
  </si>
  <si>
    <t>SACET</t>
  </si>
  <si>
    <t>TABEL 3.2:  STRUCTURA PREȚ/TARIF  REALIZAT ÎN ANUL ANTERIOR (n-1)</t>
  </si>
  <si>
    <t>TABEL 3.1:  PREȚ/TARIF AVIZAT ANRE</t>
  </si>
  <si>
    <t>TABEL 3.3:  PREȚ/TARIF PROPUS DE OPERATOR ÎN ANUL (n)</t>
  </si>
  <si>
    <t>IPC- conform valorii luate în considerare în structura prețului avizat pentru anul (n-1), perioada august anul (n-2) - iulie anul (n-1)</t>
  </si>
  <si>
    <t>TABEL 5.1:  PREȚ/TARIF AVIZAT ANRE</t>
  </si>
  <si>
    <t>TABEL 5.2:  STRUCTURA PREȚ/TARIF  REALIZAT ÎN ANUL ANTERIOR (n-1)</t>
  </si>
  <si>
    <t>TABEL 5.3:  PREȚ/TARIF PROPUS DE OPERATOR ÎN ANUL (n)</t>
  </si>
  <si>
    <t>Tabel 5.2</t>
  </si>
  <si>
    <t>Tabel 5.1</t>
  </si>
  <si>
    <t>Tabel 5.3</t>
  </si>
  <si>
    <t>gaze naturale</t>
  </si>
  <si>
    <t>Transport combustibil 2 (dacă este cazul)</t>
  </si>
  <si>
    <t>Transport combustibil 3 (dacă este cazul)</t>
  </si>
  <si>
    <t>Salariu mediu lunar brut pe persoană</t>
  </si>
  <si>
    <t>Energie termică produsă - combustibil 2 ........</t>
  </si>
  <si>
    <t>Energie termică produsă - combustibil 3 .......</t>
  </si>
  <si>
    <t>* Se completează valoarea pierderilor tehnologice pentru tarifele de transport și/sau de distribuție solicitate de operatori, corelate cu datele din macheta A7 și/sau macheta A8.</t>
  </si>
  <si>
    <t>CT imobil/scară</t>
  </si>
  <si>
    <r>
      <rPr>
        <b/>
        <sz val="9"/>
        <color theme="1"/>
        <rFont val="Arial"/>
        <family val="2"/>
      </rPr>
      <t>MWh_el/MWh_th</t>
    </r>
    <r>
      <rPr>
        <sz val="9"/>
        <color theme="1"/>
        <rFont val="Arial"/>
        <family val="2"/>
      </rPr>
      <t>_energie termică produsă/
intrată în contur</t>
    </r>
  </si>
  <si>
    <t>Tabel 6.1</t>
  </si>
  <si>
    <t xml:space="preserve">Preţ/Tarif PROPUS de operator *** </t>
  </si>
  <si>
    <t>REALIZAT în anul anterior (n-1):</t>
  </si>
  <si>
    <t>Preț/Tarif AVIZAT de ANRE</t>
  </si>
  <si>
    <t>Tabel 6.3</t>
  </si>
  <si>
    <t>Tabel 6.2</t>
  </si>
  <si>
    <t>REALIZAT  în Anul anterior (n-1):</t>
  </si>
  <si>
    <t>Tabel 6.1.1</t>
  </si>
  <si>
    <t>Tabel 6.1.2</t>
  </si>
  <si>
    <t>NONCASNICI</t>
  </si>
  <si>
    <t>POPULAȚIE</t>
  </si>
  <si>
    <t>Tabel 6.1 - Preț/Tarif avizat ANRE</t>
  </si>
  <si>
    <t>Tabel 6.1.1 - Preț/Tarif avizat ANRE</t>
  </si>
  <si>
    <t>Tabel 6.1.2 - Preț/Tarif avizat ANRE</t>
  </si>
  <si>
    <t>Tabel 6.2.1</t>
  </si>
  <si>
    <t>Tabel 6.2.2</t>
  </si>
  <si>
    <t>Preț/Tarif AVIZAT de ANRE pentru Anul anterior (n-1)</t>
  </si>
  <si>
    <t>REALIZAT  în Anul anterior (n-1)</t>
  </si>
  <si>
    <t xml:space="preserve">Transport 
energie termică </t>
  </si>
  <si>
    <t>Transport
energie termică</t>
  </si>
  <si>
    <r>
      <t xml:space="preserve">Distribuție energie termică: </t>
    </r>
    <r>
      <rPr>
        <sz val="12"/>
        <rFont val="Arial"/>
        <family val="2"/>
      </rPr>
      <t>(2)</t>
    </r>
  </si>
  <si>
    <t>Producere energie termică</t>
  </si>
  <si>
    <t>CT Cvartal</t>
  </si>
  <si>
    <t xml:space="preserve">Preț/Tarif PROPUS de operator </t>
  </si>
  <si>
    <t>Tabel 6.3 - Preț/tarif propus în anul curent (n)</t>
  </si>
  <si>
    <t>Tabel 6.3.1. - Preț/tarif propus în anul curent (n)</t>
  </si>
  <si>
    <t>Tabel 6.3.2. - Preț/tarif propus în anul curent (n)</t>
  </si>
  <si>
    <t>Tabel 6.3.1.</t>
  </si>
  <si>
    <t>Tabel 6.3.2.</t>
  </si>
  <si>
    <t>Se introduc date doar în celulele albe. Celulele colorate conțin formule de calcul sau sunt blocate.</t>
  </si>
  <si>
    <t>Centrala  CT1 - populație ...</t>
  </si>
  <si>
    <t>Centrala  CT1 - noncasnici....</t>
  </si>
  <si>
    <t>Centrala  CT2 - ....</t>
  </si>
  <si>
    <t>Se completează câte o linie separată pentru fiecare CET proprie racordată la RT pentru care s-a aprobat preț distinct de producere, menționând denumirea  CET în coloana (1) și prețurile de producere corespunzătoare (pentru populație și noncasnici) , în coloanele (3), (4) și (5).</t>
  </si>
  <si>
    <r>
      <t xml:space="preserve">Cantitate totală ET PRODUSĂ în CT proprii (aparținând SACET) racordate la RT, din care:  </t>
    </r>
    <r>
      <rPr>
        <sz val="10"/>
        <rFont val="Arial"/>
        <family val="2"/>
      </rPr>
      <t>[1]</t>
    </r>
  </si>
  <si>
    <r>
      <t xml:space="preserve">Cantitate totală ET LIVRATĂ din CT proprii la </t>
    </r>
    <r>
      <rPr>
        <b/>
        <u/>
        <sz val="10"/>
        <rFont val="Arial"/>
        <family val="2"/>
      </rPr>
      <t>consumatori de la gardul centralei</t>
    </r>
    <r>
      <rPr>
        <b/>
        <sz val="10"/>
        <rFont val="Arial"/>
        <family val="2"/>
      </rPr>
      <t xml:space="preserve">, din care: </t>
    </r>
    <r>
      <rPr>
        <sz val="10"/>
        <rFont val="Arial"/>
        <family val="2"/>
      </rPr>
      <t>[2]</t>
    </r>
  </si>
  <si>
    <r>
      <t xml:space="preserve">Cantitate totală ET LIVRATĂ din CT proprii in </t>
    </r>
    <r>
      <rPr>
        <b/>
        <u/>
        <sz val="10"/>
        <rFont val="Arial"/>
        <family val="2"/>
      </rPr>
      <t>RT</t>
    </r>
    <r>
      <rPr>
        <b/>
        <sz val="10"/>
        <rFont val="Arial"/>
        <family val="2"/>
      </rPr>
      <t>, din care:</t>
    </r>
    <r>
      <rPr>
        <sz val="10"/>
        <rFont val="Arial"/>
        <family val="2"/>
      </rPr>
      <t xml:space="preserve"> [3]</t>
    </r>
  </si>
  <si>
    <r>
      <t xml:space="preserve">Cost mediu producere ET livrată din CT proprii in RT, din care:  </t>
    </r>
    <r>
      <rPr>
        <sz val="10"/>
        <rFont val="Arial"/>
        <family val="2"/>
      </rPr>
      <t>[4]</t>
    </r>
  </si>
  <si>
    <r>
      <t xml:space="preserve">Cantitate totală ET LIVRATĂ din CET proprii (centrale de cogenerare apartinand SACET) in RT, din care:  </t>
    </r>
    <r>
      <rPr>
        <sz val="10"/>
        <rFont val="Arial"/>
        <family val="2"/>
      </rPr>
      <t>[5]</t>
    </r>
  </si>
  <si>
    <r>
      <t>Preț mediu ET livrată din CET proprii in RT, din care:</t>
    </r>
    <r>
      <rPr>
        <sz val="10"/>
        <rFont val="Arial"/>
        <family val="2"/>
      </rPr>
      <t xml:space="preserve"> [6]</t>
    </r>
  </si>
  <si>
    <r>
      <t xml:space="preserve">Cantitate totală ET livrată în RT de  producători independenți, din care:  </t>
    </r>
    <r>
      <rPr>
        <sz val="10"/>
        <rFont val="Arial"/>
        <family val="2"/>
      </rPr>
      <t>[7]</t>
    </r>
  </si>
  <si>
    <r>
      <t xml:space="preserve">Preț mediu achiziție ET livrată în RT de producători independenți, din care:  </t>
    </r>
    <r>
      <rPr>
        <sz val="10"/>
        <rFont val="Arial"/>
        <family val="2"/>
      </rPr>
      <t>[8]</t>
    </r>
  </si>
  <si>
    <t>CT/CTZ 1 - noncasnici...</t>
  </si>
  <si>
    <t>CT/CTZ 1 - populatie...</t>
  </si>
  <si>
    <t>CT/CTZ 2 - populatie</t>
  </si>
  <si>
    <t>CT/CTZ 2 - noncasnici</t>
  </si>
  <si>
    <t>Ct/CTZ 3 …........</t>
  </si>
  <si>
    <t>….................</t>
  </si>
  <si>
    <t>CT cvartal 1 - populatie</t>
  </si>
  <si>
    <t>CT cvartal 1  - noncasnici</t>
  </si>
  <si>
    <t>CT cvartal 2 - populatie</t>
  </si>
  <si>
    <t>CT cvartal 2 - noncasnici</t>
  </si>
  <si>
    <t>CT cvartal 3….......</t>
  </si>
  <si>
    <t>…................</t>
  </si>
  <si>
    <t>PI 1 - populatie</t>
  </si>
  <si>
    <t>PI 1 - noncasnici</t>
  </si>
  <si>
    <t>PI 2 - populatie</t>
  </si>
  <si>
    <t>PI 2 - noncasnici</t>
  </si>
  <si>
    <t>IPC în perioada: august an anterior (n-1) - iulie an curent (n)</t>
  </si>
  <si>
    <r>
      <t xml:space="preserve">Corecție - Corr </t>
    </r>
    <r>
      <rPr>
        <sz val="10"/>
        <color rgb="FF0000CC"/>
        <rFont val="Arial"/>
        <family val="2"/>
      </rPr>
      <t>(an anterior (n-1))</t>
    </r>
  </si>
  <si>
    <t>REALIZAT în anul anterior (n-1)</t>
  </si>
  <si>
    <t>Producere energie termică în 
CT imobil/scară</t>
  </si>
  <si>
    <t>...................</t>
  </si>
  <si>
    <t>......................</t>
  </si>
  <si>
    <t>.............................</t>
  </si>
  <si>
    <t>............................</t>
  </si>
  <si>
    <t>........................</t>
  </si>
  <si>
    <t>.........................</t>
  </si>
  <si>
    <t>A4</t>
  </si>
  <si>
    <t>A9</t>
  </si>
  <si>
    <t>Ordinea completării machetelor și fișelor de calcul:</t>
  </si>
  <si>
    <t>*    Pentru estimarea profitului/pierderii realizate, se completează valoarea determinată cu formula: Profit/pierdere = Venituri toale - Costuri totale - Cota dezvoltare, modernizare (IV = VI - III-V).</t>
  </si>
  <si>
    <r>
      <rPr>
        <b/>
        <sz val="10"/>
        <rFont val="Arial"/>
        <family val="2"/>
      </rPr>
      <t>-Populație</t>
    </r>
    <r>
      <rPr>
        <sz val="10"/>
        <rFont val="Arial"/>
        <family val="2"/>
      </rPr>
      <t xml:space="preserve"> = valori de cheltuieli aferente livrării de energie termică pentru populație, în perioada ianuarie-martie și noiembrie-decembrie; </t>
    </r>
  </si>
  <si>
    <r>
      <rPr>
        <b/>
        <sz val="10"/>
        <rFont val="Arial"/>
        <family val="2"/>
      </rPr>
      <t xml:space="preserve">-Noncasnici </t>
    </r>
    <r>
      <rPr>
        <sz val="10"/>
        <rFont val="Arial"/>
        <family val="2"/>
      </rPr>
      <t>= valori de cheltuieli aferente livrării de energie termică pentru populație în perioada 7 luni (aprilie-octombrie) și consumatori noncasnici 12 luni (ianuarie-decembrie).</t>
    </r>
  </si>
  <si>
    <t xml:space="preserve">CT/CTZ 2 - noncasnici </t>
  </si>
  <si>
    <t>Tabelul 10.1- Personal repartizat pe activități - Preț/Tarif actual avizat de ANRE pentru Anul anterior (n-1)</t>
  </si>
  <si>
    <t>Tabel 10.1</t>
  </si>
  <si>
    <r>
      <t>Tabelul 10.2 - Personal repartizat pe activități - Realizat în anul anterior (</t>
    </r>
    <r>
      <rPr>
        <b/>
        <i/>
        <u/>
        <sz val="12"/>
        <rFont val="Calibri"/>
        <family val="2"/>
        <scheme val="minor"/>
      </rPr>
      <t>n-1</t>
    </r>
    <r>
      <rPr>
        <b/>
        <u/>
        <sz val="12"/>
        <rFont val="Calibri"/>
        <family val="2"/>
        <scheme val="minor"/>
      </rPr>
      <t>)</t>
    </r>
  </si>
  <si>
    <t>Tabel 10.2</t>
  </si>
  <si>
    <r>
      <t>Tabelul 10.3 - Personal repartizat pe activități - Preț/Tarif propus în anul curent  (</t>
    </r>
    <r>
      <rPr>
        <b/>
        <i/>
        <u/>
        <sz val="12"/>
        <rFont val="Calibri"/>
        <family val="2"/>
        <scheme val="minor"/>
      </rPr>
      <t>n</t>
    </r>
    <r>
      <rPr>
        <b/>
        <u/>
        <sz val="12"/>
        <rFont val="Calibri"/>
        <family val="2"/>
        <scheme val="minor"/>
      </rPr>
      <t>)</t>
    </r>
  </si>
  <si>
    <t>Tabel 10.3</t>
  </si>
  <si>
    <t>* Se completează valoarea pierderilor tehnologice pentru tarifele de transport și/sau de distribuție, corelate cu datele din macheta A7 și/sau macheta A8.</t>
  </si>
  <si>
    <t xml:space="preserve">Tabelele se completează pentru fiecare activitate aferentă distribuției de energie termică, dacă sunt rețele de distribuție separate și pentru care se solicită avizarea unui tarif, respectiv: </t>
  </si>
  <si>
    <r>
      <rPr>
        <b/>
        <sz val="12"/>
        <rFont val="Arial"/>
        <family val="2"/>
      </rPr>
      <t>-Populație</t>
    </r>
    <r>
      <rPr>
        <sz val="12"/>
        <rFont val="Arial"/>
        <family val="2"/>
      </rPr>
      <t xml:space="preserve"> = valori de cheltuieli aferente livrării de energie termică pentru populație, în perioada ianuarie-martie și noiembrie-decembrie; </t>
    </r>
  </si>
  <si>
    <r>
      <rPr>
        <b/>
        <sz val="12"/>
        <rFont val="Arial"/>
        <family val="2"/>
      </rPr>
      <t xml:space="preserve">-Noncasnici </t>
    </r>
    <r>
      <rPr>
        <sz val="12"/>
        <rFont val="Arial"/>
        <family val="2"/>
      </rPr>
      <t>= valori de cheltuieli aferente livrării de energie termică pentru populație în perioada 7 luni (aprilie-octombrie) și consumatori noncasnici 12 luni (ianuarie-decembrie).</t>
    </r>
  </si>
  <si>
    <t>Distribuție</t>
  </si>
  <si>
    <t>CT cvartal*</t>
  </si>
  <si>
    <t>*În cazul producerii energiei termice în CT la care nu există consumatori racordați direct la barele centralei, se pot evidenția ECR  pe activitatea integrată. Solicitantul va specifica dacă există această situație</t>
  </si>
  <si>
    <t>*În cazul producerii energiei termice din:  CT cvartal, CT imobil/scară și/sau CT alt tip, se pot evidenția ECR  pe activitatea integrată, care include producere, distribuție și furnizare. Solicitantul va specifica dacă există această situație</t>
  </si>
  <si>
    <t>Tabelele se completează pe coloane pentru  fiecare CT/grup de CT proprii (CT/CTZ, CT cvartal, CT imobil/scara, CT alt tip), pentru care se solicită prețuri de producere distincte, respectiv:</t>
  </si>
  <si>
    <t xml:space="preserve">Producere energie termică : </t>
  </si>
  <si>
    <t>Preț/Tarif AVIZAT de ANRE pentru anul anterior (n-1) *</t>
  </si>
  <si>
    <t>(*) Se prezintă structura de fundamentare a prețurilor/tarifelor avizate de ANRE pentru Anul anterior (n-1)</t>
  </si>
  <si>
    <t>Corecția actualizată ține cont de IPC - conform valorii luate în considerare în structura prețului avizat de ANRE  pentru anul (n-1), perioada ”august (n-2) - iulie (n-1)”</t>
  </si>
  <si>
    <t>Producere energie termică:</t>
  </si>
  <si>
    <t>Distribuție energie termică:</t>
  </si>
  <si>
    <t>***  Pentru ”venituri totale SPAET realizate”, se completează rândul VI cu valorile veniturilor din macheta A1 -ECR</t>
  </si>
  <si>
    <t>**   Pentru dezvoltarea, modernizarea SACET, se completează valoarea sumelor virate  (în lei) în contul distinct inființat de operator, conform legii.</t>
  </si>
  <si>
    <r>
      <t>Preț/Tarif  PROPUS de operator</t>
    </r>
    <r>
      <rPr>
        <sz val="14"/>
        <rFont val="Arial"/>
        <family val="2"/>
      </rPr>
      <t xml:space="preserve"> *</t>
    </r>
  </si>
  <si>
    <t>Preț/Tarif  PROPUS de operator *</t>
  </si>
  <si>
    <t>Preț/Tarif  Energie termică [lei/MWh]
avizat pentru anul curent (n)**</t>
  </si>
  <si>
    <t>Datele referitoare la costurile variabile și fixe se corelează cu cele din fișa de calcul A5 și, respectiv, fișa de calcul A6</t>
  </si>
  <si>
    <t xml:space="preserve">În cazul CT cvartal pentru care nu există consumatori racordați direct la gardul centralei/centralelor, se completeaza datele pentru fundamentarea unui preț integrat (producere-distribuție-furnizare). Operatorul va menționa această situație. </t>
  </si>
  <si>
    <t>Datele referitoare la costurile variabile și fixe se corelează cu cele din fișa de calcul A5 și, respectiv, fișa de calcul A6;</t>
  </si>
  <si>
    <t xml:space="preserve">(*) Costurile variabile și costurile fixe sunt estimate pentru anul următor (n+1) , ținând cont de realizările în 6 luni (1 ianuarie - 30 iunie) și a previziunilor pe următoarele 6 luni; </t>
  </si>
  <si>
    <t>(**) La pct XII, se introduc valorile de prețuri/tarife avizate de ANRE, aplicabile în anul curent (n).</t>
  </si>
  <si>
    <t>Fişa se adaptează corespunzător, în funcţie de natura combustibililor.</t>
  </si>
  <si>
    <t>Fişa se adaptează corespunzător, în funcţie de natura combustibililor</t>
  </si>
  <si>
    <t>Se prezintă structura costurilor variabile  realizate în  Anul anterior (n-1)</t>
  </si>
  <si>
    <t>lei/angajat/lună</t>
  </si>
  <si>
    <t xml:space="preserve">NU se introduc coloane noi. </t>
  </si>
  <si>
    <t xml:space="preserve">Notă:  </t>
  </si>
  <si>
    <t>TOTAL
OPERATOR</t>
  </si>
  <si>
    <t>Total cheltuieli
directe</t>
  </si>
  <si>
    <t>zz.ll.aaa</t>
  </si>
  <si>
    <t>*În cazul producerii energiei termice în CT cvartal la care nu există consumatori racordați direct la barele centralei, se pot evidenția ECR  pe activitatea integrată. Solicitantul va specifica dacă există această situație</t>
  </si>
  <si>
    <t>Total 
producere 
energie 
termică 
populație</t>
  </si>
  <si>
    <t>Total 
producere 
energie 
termică 
noncasnici</t>
  </si>
  <si>
    <t>Cheia de repartizare - Populație/Noncasnic*</t>
  </si>
  <si>
    <t xml:space="preserve">Notă: </t>
  </si>
  <si>
    <t>Pondere cheltuieli*</t>
  </si>
  <si>
    <t>Total cheltuieli directe</t>
  </si>
  <si>
    <t>Tabel 6.2.- Realizat în anul anterior (n-1)</t>
  </si>
  <si>
    <t>Tabel 6.2.1.-Realizat în anul anterior (n-1)</t>
  </si>
  <si>
    <t>Tabel 6.2.2.-Realizat în anul anterior(n-1)</t>
  </si>
  <si>
    <t>pentru toate celulele, valorile trebuie sa fie pozitive</t>
  </si>
  <si>
    <t>Datele referitoare la costurile fixe se corelează cu datele  din fișa de calcul A3 - Tabel 3.2</t>
  </si>
  <si>
    <t>Datele referitoare la costurile fixe se corelează cu datele  din fișa de calcul A3 - Tabel 3.3</t>
  </si>
  <si>
    <t>Datele referitoare la costurile fixe se corelează cu datele  din fișa de calcul A3 - Tabel 3.1;</t>
  </si>
  <si>
    <t>Producător 1 - populație ....</t>
  </si>
  <si>
    <t>Producător 1 - noncasnici ....</t>
  </si>
  <si>
    <t>Producător 2 - ....</t>
  </si>
  <si>
    <t>Centrala CET 1 - populație..</t>
  </si>
  <si>
    <t>Centrala CET 1 - noncasnici...</t>
  </si>
  <si>
    <t>Preț CET 1 - populație ..</t>
  </si>
  <si>
    <t>.......................</t>
  </si>
  <si>
    <t>Preț CET 1 - noncasnici ..</t>
  </si>
  <si>
    <t>PI 3 - ...</t>
  </si>
  <si>
    <t>PI 3 - ....</t>
  </si>
  <si>
    <t>*Cheia de repartizare - Populație/Noncasnic: se propune, pentru fiecare activitate,  raportul dintre cantitatea de energie termică livrată populației/total enegie termică livrată din activitatea respectivă</t>
  </si>
  <si>
    <t>Corecție = Corr</t>
  </si>
  <si>
    <t>INFORMAȚII PRIVIND COMPLETAREA MACHETELOR ȘI FIȘELOR DE CALCUL</t>
  </si>
  <si>
    <t>Valorile prezentate sunt în lei, exclusiv TVA!</t>
  </si>
  <si>
    <t>NU se introduc linii noi, decât acolo unde se menționează că se pot introduce linii noi.</t>
  </si>
  <si>
    <t xml:space="preserve">Consum tehnologic de energie electrică </t>
  </si>
  <si>
    <t>Cantitate totală ET intrată în conturul RT - necesar</t>
  </si>
  <si>
    <t>TOATE VALORILE trebuie să fie pozitive. Excepție: rezultatul exercițiului (pierdere) pentru situația ”Realizat”</t>
  </si>
  <si>
    <t>În cazul producerii energiei termice în CT la care nu există consumatori racordați direct la barele centralei, se completează datele  pentru activitatea integrată, pe coloana ”Activități integrate”.  Solicitantul specifică dacă există această situație</t>
  </si>
  <si>
    <t xml:space="preserve">Având în vedere prevederile OUG nr. 6/2025, </t>
  </si>
  <si>
    <t xml:space="preserve">În cazul activității de producere energie termică, se vor completa următoarele coloane, astfel: </t>
  </si>
  <si>
    <r>
      <t xml:space="preserve">*Cheia de repartizare - Populație/Noncasnic: </t>
    </r>
    <r>
      <rPr>
        <b/>
        <sz val="10"/>
        <rFont val="Arial"/>
        <family val="2"/>
      </rPr>
      <t>se propune</t>
    </r>
    <r>
      <rPr>
        <sz val="10"/>
        <rFont val="Arial"/>
        <family val="2"/>
      </rPr>
      <t>, pentru fiecare activitate,  raportul dintre cantitatea de energie termică livrată populației/total enegie termică livrată din activitatea respectivă</t>
    </r>
  </si>
  <si>
    <t xml:space="preserve">*Pondere cheltuieli reprezintă:  pentru cheltuieli directe: raportul dintre costurile fixe directe pe activitate si total costuri fixe directe operator (aceata fiind cheia de alocare propusă) ; pentru cheltuieli indirecte: raportul dintre costurile fixe indirecte pe activitate și total costuri fixe pe activitate. </t>
  </si>
  <si>
    <t>OK</t>
  </si>
  <si>
    <t>Toate cheile de verificare să fie pe poziția: ”OK”</t>
  </si>
  <si>
    <t>Excepție:</t>
  </si>
  <si>
    <t>Denumire operator</t>
  </si>
  <si>
    <t>TOTAL
producere ET 
operator</t>
  </si>
  <si>
    <t>ct/CT</t>
  </si>
  <si>
    <t>cd/CD</t>
  </si>
  <si>
    <t>ci/ct</t>
  </si>
  <si>
    <t>Producere ET</t>
  </si>
  <si>
    <t>Producere energie termică în 
CT alt tip ...</t>
  </si>
  <si>
    <t>CT alt tip...</t>
  </si>
  <si>
    <t>Apă brută/canalizare</t>
  </si>
  <si>
    <t xml:space="preserve">Apă tratată </t>
  </si>
  <si>
    <t>Consum brută</t>
  </si>
  <si>
    <t>Preț apă brută</t>
  </si>
  <si>
    <t>Valoare apă brută</t>
  </si>
  <si>
    <t xml:space="preserve">Consum apă tratată </t>
  </si>
  <si>
    <t>Preț apă tratată</t>
  </si>
  <si>
    <t xml:space="preserve">Valoare apă tratată </t>
  </si>
  <si>
    <t>Apă brută /canalizare</t>
  </si>
  <si>
    <t>605 Cheltuieli cu energia și apa</t>
  </si>
  <si>
    <t>611 Cheltuieli cu întreținerea și reparațiile</t>
  </si>
  <si>
    <t>612 Cheltuieli cu redevențele, locațiile de gestiune și chiriile</t>
  </si>
  <si>
    <t>614 Cheltuieli cu studii și cercetări</t>
  </si>
  <si>
    <t>622 Cheltuieli privind comisioanele și onorariile</t>
  </si>
  <si>
    <t>623 Cheltuieli de protocol, reclama și publicitate</t>
  </si>
  <si>
    <r>
      <t xml:space="preserve">Licența  (tip - </t>
    </r>
    <r>
      <rPr>
        <b/>
        <i/>
        <sz val="11"/>
        <rFont val="Arial"/>
        <family val="2"/>
      </rPr>
      <t xml:space="preserve">producere / SACET </t>
    </r>
    <r>
      <rPr>
        <b/>
        <sz val="11"/>
        <rFont val="Arial"/>
        <family val="2"/>
      </rPr>
      <t>, număr, data)</t>
    </r>
  </si>
  <si>
    <r>
      <t xml:space="preserve">Licența 
(tip - </t>
    </r>
    <r>
      <rPr>
        <b/>
        <i/>
        <sz val="11"/>
        <rFont val="Arial"/>
        <family val="2"/>
      </rPr>
      <t xml:space="preserve">producere / SACET / </t>
    </r>
    <r>
      <rPr>
        <b/>
        <sz val="11"/>
        <rFont val="Arial"/>
        <family val="2"/>
      </rPr>
      <t>număr, data)</t>
    </r>
  </si>
  <si>
    <t>CT imobil/ scară</t>
  </si>
  <si>
    <t>Din rețeaua CT/CTZ</t>
  </si>
  <si>
    <t>din rețeaua CT/CTZ</t>
  </si>
  <si>
    <t>rețeaua CT/CTZ</t>
  </si>
  <si>
    <t>Cost energie termică pierdută în transport/distribuție</t>
  </si>
  <si>
    <t>Cost consum tehnologic de apă brută/tratată și canalizare</t>
  </si>
  <si>
    <t>Cantitate de energie termică produsă-populație (5 luni sezon rece)</t>
  </si>
  <si>
    <t>Valoare canalizare</t>
  </si>
  <si>
    <t xml:space="preserve">Putere calorifică superioară - PCS - gaze naturale </t>
  </si>
  <si>
    <t>preț mediu gaze naturale - PCS</t>
  </si>
  <si>
    <t>preț mediu combustibil 2 - Lei/U.M.</t>
  </si>
  <si>
    <t>preț mediu combustibil 3 - Lei/U.M.</t>
  </si>
  <si>
    <t xml:space="preserve">Valoare consum tehnologic de apă potabilă/brută sau prețratată </t>
  </si>
  <si>
    <t>VALOARE energie termică achiziționată de producător de la terți</t>
  </si>
  <si>
    <t>deplasări, detașări, transferări</t>
  </si>
  <si>
    <t>Salariul mediu lunar brut pe persoană</t>
  </si>
  <si>
    <t>Se completează câte o linie separată pentru fiecare producător independent/centrală care livrează energie termică în RT și pentru care s-a aprobat/avizat preț distinct de producere, menționând numele producătorului independent/centralei în coloana (1) și cantitățile corespunzatoare de energie termică livrată în RT, în coloanele (3), (4) și (5).</t>
  </si>
  <si>
    <t>Nr:</t>
  </si>
  <si>
    <t>zz.ll.aaaa</t>
  </si>
  <si>
    <t>În acest caz, contactați ANRE</t>
  </si>
  <si>
    <t>......</t>
  </si>
  <si>
    <t>În cazul producerii energiei termice din CT cvartal, se pot evidenția ECR  pe activitatea integrată, care includ: producere, distribuție și furnizare. Solicitantul va specifica dacă există această situație</t>
  </si>
  <si>
    <t>În cazul unui operator care practică un singur preț pentru activități integrate (aferent activităților de producere, transport și/sau distribuție și furnizare energie termică), se va completa doar coloana "Activități integrate";</t>
  </si>
  <si>
    <t xml:space="preserve">*** Costurile variabile sunt estimate pentru anul următor (n+1) , ținând cont de realizările în 6 luni (1 ianuarie - 30 iunie) și a previziunilor pe următoarele  luni </t>
  </si>
  <si>
    <t xml:space="preserve">Costurile sunt estimate pentru anul următor (n+1) , ținând cont de realizările în 6 luni (1 ianuarie - 30 iunie) și de previziunile pe următoarele luni </t>
  </si>
  <si>
    <t>Se completeaza A7, apoi A8</t>
  </si>
  <si>
    <t>*** Se introduce valoarea procentuală a pierderilor tehnologice aprobate/avizate. De la acastă celulă, se începe completarea coloanei F</t>
  </si>
  <si>
    <t>*** Se introduce valoarea procentuală a pierderilor tehnologice aprobate/avizate. De la această celulă, se începe completarea coloanei F.</t>
  </si>
  <si>
    <t>Preț/Tarif AVIZAT de ANRE **</t>
  </si>
  <si>
    <t>Preț avizat de ANRE 
perntru anul curent (n)</t>
  </si>
  <si>
    <t>Modificare pret/tarif fata ultima valoare avizata - %</t>
  </si>
  <si>
    <r>
      <rPr>
        <b/>
        <sz val="10"/>
        <rFont val="Arial"/>
        <family val="2"/>
      </rPr>
      <t xml:space="preserve">-Noncasnici </t>
    </r>
    <r>
      <rPr>
        <sz val="10"/>
        <rFont val="Arial"/>
        <family val="2"/>
      </rPr>
      <t>= valori de cheltuieli aferente livrării de energie termică pentru populație în perioada 9 luni (aprilie-decembrie) și consumatori noncasnici 12 luni (ianuarie-decembrie).</t>
    </r>
  </si>
  <si>
    <r>
      <rPr>
        <b/>
        <sz val="10"/>
        <rFont val="Arial"/>
        <family val="2"/>
      </rPr>
      <t>-Populație</t>
    </r>
    <r>
      <rPr>
        <sz val="10"/>
        <rFont val="Arial"/>
        <family val="2"/>
      </rPr>
      <t xml:space="preserve"> = valori de cheltuieli aferente livrării de energie termică pentru populație, în perioada ianuarie-martie ; </t>
    </r>
  </si>
  <si>
    <r>
      <rPr>
        <b/>
        <sz val="14"/>
        <rFont val="Arial"/>
        <family val="2"/>
      </rPr>
      <t>- Coloana ”Populație”</t>
    </r>
    <r>
      <rPr>
        <sz val="14"/>
        <rFont val="Arial"/>
        <family val="2"/>
      </rPr>
      <t xml:space="preserve"> = valori de cheltuieli aferente livrării de energie termică pentru populație în sezonul rece : ianuarie-martie și/sau noiembrie-decembrie; </t>
    </r>
  </si>
  <si>
    <r>
      <rPr>
        <b/>
        <sz val="14"/>
        <rFont val="Arial"/>
        <family val="2"/>
      </rPr>
      <t xml:space="preserve">- Coloana ”Noncasnici” </t>
    </r>
    <r>
      <rPr>
        <sz val="14"/>
        <rFont val="Arial"/>
        <family val="2"/>
      </rPr>
      <t>= valori de cheltuieli aferente livrării de energie termică pentru populație în perioada de 9 luni (aprilie-octombrie) și consumatori noncasnici 12 luni (ianuarie-decembrie).</t>
    </r>
  </si>
  <si>
    <t>Energie termică achiziționată (pentru acoperirea pierderilor)- în rețelele deTransport energie termică</t>
  </si>
  <si>
    <t>Energie termică achiziționată (pentru acoperirea pierderilor) - în rețelele de Distribuție energie termică</t>
  </si>
  <si>
    <t xml:space="preserve">Energie termică achiziționată (pentru acoperirea pierderilor)- în rețelele deTransport energie termică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</si>
</sst>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0.0%"/>
    <numFmt numFmtId="166" formatCode="_-* #,##0_-;\-* #,##0_-;_-* &quot;-&quot;??_-;_-@_-"/>
    <numFmt numFmtId="167" formatCode="#,##0.0"/>
    <numFmt numFmtId="168" formatCode="#,##0.000"/>
    <numFmt numFmtId="169" formatCode="0.000000%"/>
  </numFmts>
  <fonts count="114" x14ac:knownFonts="1">
    <font>
      <sz val="11"/>
      <color theme="1"/>
      <name val="Calibri"/>
      <family val="2"/>
      <charset val="238"/>
      <scheme val="minor"/>
    </font>
    <font>
      <sz val="11"/>
      <color theme="1"/>
      <name val="Calibri"/>
      <family val="2"/>
      <scheme val="minor"/>
    </font>
    <font>
      <sz val="11"/>
      <color theme="1"/>
      <name val="Arial"/>
      <family val="2"/>
    </font>
    <font>
      <b/>
      <sz val="11"/>
      <color theme="1"/>
      <name val="Arial"/>
      <family val="2"/>
    </font>
    <font>
      <b/>
      <sz val="10"/>
      <color rgb="FF000000"/>
      <name val="Arial"/>
      <family val="2"/>
    </font>
    <font>
      <sz val="10"/>
      <color rgb="FF000000"/>
      <name val="Arial"/>
      <family val="2"/>
    </font>
    <font>
      <sz val="10"/>
      <color theme="1"/>
      <name val="Arial"/>
      <family val="2"/>
    </font>
    <font>
      <b/>
      <sz val="10"/>
      <color theme="1"/>
      <name val="Arial"/>
      <family val="2"/>
    </font>
    <font>
      <sz val="9"/>
      <color indexed="81"/>
      <name val="Tahoma"/>
      <family val="2"/>
    </font>
    <font>
      <b/>
      <sz val="9"/>
      <color indexed="81"/>
      <name val="Tahoma"/>
      <family val="2"/>
    </font>
    <font>
      <sz val="11"/>
      <color theme="1"/>
      <name val="Calibri"/>
      <family val="2"/>
      <scheme val="minor"/>
    </font>
    <font>
      <sz val="9"/>
      <color theme="1"/>
      <name val="Arial"/>
      <family val="2"/>
    </font>
    <font>
      <sz val="11"/>
      <color theme="1"/>
      <name val="Calibri"/>
      <family val="2"/>
      <charset val="238"/>
      <scheme val="minor"/>
    </font>
    <font>
      <b/>
      <sz val="9"/>
      <color theme="1"/>
      <name val="Arial"/>
      <family val="2"/>
    </font>
    <font>
      <b/>
      <sz val="10"/>
      <name val="Arial"/>
      <family val="2"/>
    </font>
    <font>
      <b/>
      <sz val="9"/>
      <name val="Arial"/>
      <family val="2"/>
    </font>
    <font>
      <sz val="10"/>
      <name val="Arial"/>
      <family val="2"/>
    </font>
    <font>
      <b/>
      <i/>
      <sz val="11"/>
      <color rgb="FF0000CC"/>
      <name val="Arial"/>
      <family val="2"/>
    </font>
    <font>
      <b/>
      <i/>
      <sz val="12"/>
      <color rgb="FF0000CC"/>
      <name val="Arial"/>
      <family val="2"/>
    </font>
    <font>
      <b/>
      <sz val="10"/>
      <name val="Calibri"/>
      <family val="2"/>
    </font>
    <font>
      <sz val="9"/>
      <name val="Arial"/>
      <family val="2"/>
    </font>
    <font>
      <b/>
      <sz val="12"/>
      <name val="Arial"/>
      <family val="2"/>
    </font>
    <font>
      <b/>
      <sz val="11"/>
      <name val="Arial"/>
      <family val="2"/>
    </font>
    <font>
      <b/>
      <i/>
      <sz val="9"/>
      <color rgb="FF000000"/>
      <name val="Arial"/>
      <family val="2"/>
    </font>
    <font>
      <sz val="11"/>
      <name val="Calibri"/>
      <family val="2"/>
      <scheme val="minor"/>
    </font>
    <font>
      <b/>
      <sz val="11"/>
      <name val="Calibri"/>
      <family val="2"/>
      <scheme val="minor"/>
    </font>
    <font>
      <b/>
      <sz val="14"/>
      <name val="Calibri"/>
      <family val="2"/>
      <charset val="238"/>
      <scheme val="minor"/>
    </font>
    <font>
      <b/>
      <i/>
      <sz val="11"/>
      <name val="Arial"/>
      <family val="2"/>
    </font>
    <font>
      <b/>
      <u/>
      <sz val="10"/>
      <name val="Arial"/>
      <family val="2"/>
    </font>
    <font>
      <sz val="11"/>
      <name val="Arial"/>
      <family val="2"/>
    </font>
    <font>
      <sz val="12"/>
      <name val="Arial"/>
      <family val="2"/>
    </font>
    <font>
      <b/>
      <u/>
      <sz val="12"/>
      <color theme="1"/>
      <name val="Arial"/>
      <family val="2"/>
    </font>
    <font>
      <b/>
      <sz val="12"/>
      <color theme="1"/>
      <name val="Arial"/>
      <family val="2"/>
    </font>
    <font>
      <i/>
      <sz val="10"/>
      <color theme="1"/>
      <name val="Arial"/>
      <family val="2"/>
    </font>
    <font>
      <b/>
      <u/>
      <sz val="11"/>
      <name val="Arial"/>
      <family val="2"/>
    </font>
    <font>
      <i/>
      <sz val="10"/>
      <name val="Arial"/>
      <family val="2"/>
    </font>
    <font>
      <b/>
      <u/>
      <sz val="11"/>
      <name val="Calibri"/>
      <family val="2"/>
      <scheme val="minor"/>
    </font>
    <font>
      <sz val="12"/>
      <color rgb="FF0000CC"/>
      <name val="Arial"/>
      <family val="2"/>
    </font>
    <font>
      <b/>
      <sz val="10"/>
      <color rgb="FFFF0000"/>
      <name val="Arial"/>
      <family val="2"/>
    </font>
    <font>
      <b/>
      <sz val="10"/>
      <color rgb="FF0000CC"/>
      <name val="Arial"/>
      <family val="2"/>
    </font>
    <font>
      <i/>
      <sz val="11"/>
      <color rgb="FF0000CC"/>
      <name val="Arial"/>
      <family val="2"/>
    </font>
    <font>
      <b/>
      <sz val="11"/>
      <color rgb="FF0000CC"/>
      <name val="Arial"/>
      <family val="2"/>
    </font>
    <font>
      <b/>
      <i/>
      <sz val="10"/>
      <color rgb="FF0000CC"/>
      <name val="Arial"/>
      <family val="2"/>
    </font>
    <font>
      <sz val="8"/>
      <name val="Calibri"/>
      <family val="2"/>
      <charset val="238"/>
      <scheme val="minor"/>
    </font>
    <font>
      <b/>
      <sz val="11"/>
      <name val="Calibri"/>
      <family val="2"/>
      <charset val="238"/>
      <scheme val="minor"/>
    </font>
    <font>
      <b/>
      <i/>
      <sz val="12"/>
      <color rgb="FF0000CC"/>
      <name val="Arial"/>
      <family val="2"/>
      <charset val="238"/>
    </font>
    <font>
      <b/>
      <sz val="10"/>
      <name val="Arial"/>
      <family val="2"/>
      <charset val="238"/>
    </font>
    <font>
      <b/>
      <sz val="10"/>
      <color theme="1"/>
      <name val="Arial"/>
      <family val="2"/>
      <charset val="238"/>
    </font>
    <font>
      <b/>
      <sz val="10"/>
      <color rgb="FF7030A0"/>
      <name val="Arial"/>
      <family val="2"/>
    </font>
    <font>
      <sz val="10"/>
      <color rgb="FF0000CC"/>
      <name val="Arial"/>
      <family val="2"/>
    </font>
    <font>
      <sz val="11"/>
      <color rgb="FF0000CC"/>
      <name val="Arial"/>
      <family val="2"/>
    </font>
    <font>
      <b/>
      <sz val="8"/>
      <name val="Arial"/>
      <family val="2"/>
    </font>
    <font>
      <b/>
      <sz val="12"/>
      <name val="Arial"/>
      <family val="2"/>
      <charset val="238"/>
    </font>
    <font>
      <b/>
      <sz val="12"/>
      <color rgb="FF0000CC"/>
      <name val="Arial"/>
      <family val="2"/>
    </font>
    <font>
      <b/>
      <i/>
      <sz val="11"/>
      <color theme="1"/>
      <name val="Arial"/>
      <family val="2"/>
    </font>
    <font>
      <b/>
      <sz val="14"/>
      <color rgb="FF0000CC"/>
      <name val="Calibri"/>
      <family val="2"/>
    </font>
    <font>
      <b/>
      <u/>
      <sz val="14"/>
      <name val="Arial"/>
      <family val="2"/>
    </font>
    <font>
      <b/>
      <u/>
      <sz val="12"/>
      <name val="Arial"/>
      <family val="2"/>
    </font>
    <font>
      <b/>
      <u/>
      <sz val="14"/>
      <name val="Calibri"/>
      <family val="2"/>
      <charset val="238"/>
      <scheme val="minor"/>
    </font>
    <font>
      <b/>
      <u/>
      <sz val="12"/>
      <name val="Calibri"/>
      <family val="2"/>
      <charset val="238"/>
      <scheme val="minor"/>
    </font>
    <font>
      <b/>
      <u/>
      <sz val="12"/>
      <name val="Calibri"/>
      <family val="2"/>
      <scheme val="minor"/>
    </font>
    <font>
      <b/>
      <i/>
      <u/>
      <sz val="12"/>
      <name val="Calibri"/>
      <family val="2"/>
      <scheme val="minor"/>
    </font>
    <font>
      <sz val="12"/>
      <color theme="1"/>
      <name val="Arial"/>
      <family val="2"/>
    </font>
    <font>
      <b/>
      <sz val="14"/>
      <name val="Arial"/>
      <family val="2"/>
    </font>
    <font>
      <sz val="14"/>
      <name val="Arial"/>
      <family val="2"/>
    </font>
    <font>
      <i/>
      <sz val="9"/>
      <color rgb="FF0000CC"/>
      <name val="Arial"/>
      <family val="2"/>
    </font>
    <font>
      <sz val="11"/>
      <name val="Calibri"/>
      <family val="2"/>
      <charset val="238"/>
      <scheme val="minor"/>
    </font>
    <font>
      <sz val="10"/>
      <name val="Arial"/>
      <family val="2"/>
      <charset val="238"/>
    </font>
    <font>
      <b/>
      <i/>
      <sz val="11"/>
      <color rgb="FF0000CC"/>
      <name val="Arial"/>
      <family val="2"/>
      <charset val="238"/>
    </font>
    <font>
      <sz val="13"/>
      <color indexed="81"/>
      <name val="Tahoma"/>
      <family val="2"/>
    </font>
    <font>
      <b/>
      <sz val="13"/>
      <color indexed="81"/>
      <name val="Tahoma"/>
      <family val="2"/>
    </font>
    <font>
      <b/>
      <sz val="18"/>
      <name val="Arial"/>
      <family val="2"/>
    </font>
    <font>
      <b/>
      <i/>
      <sz val="10"/>
      <name val="Arial"/>
      <family val="2"/>
      <charset val="238"/>
    </font>
    <font>
      <b/>
      <sz val="10"/>
      <color rgb="FF0000CC"/>
      <name val="Arial"/>
      <family val="2"/>
      <charset val="238"/>
    </font>
    <font>
      <sz val="11"/>
      <color rgb="FF0000CC"/>
      <name val="Calibri"/>
      <family val="2"/>
      <scheme val="minor"/>
    </font>
    <font>
      <b/>
      <sz val="18"/>
      <color theme="1"/>
      <name val="Arial"/>
      <family val="2"/>
    </font>
    <font>
      <i/>
      <sz val="11"/>
      <name val="Arial"/>
      <family val="2"/>
    </font>
    <font>
      <b/>
      <sz val="11"/>
      <color theme="1"/>
      <name val="Calibri"/>
      <family val="2"/>
      <scheme val="minor"/>
    </font>
    <font>
      <sz val="13"/>
      <color theme="1"/>
      <name val="Calibri"/>
      <family val="2"/>
      <scheme val="minor"/>
    </font>
    <font>
      <b/>
      <sz val="13"/>
      <color theme="1"/>
      <name val="Calibri"/>
      <family val="2"/>
      <scheme val="minor"/>
    </font>
    <font>
      <sz val="18"/>
      <color theme="1"/>
      <name val="Calibri"/>
      <family val="2"/>
      <charset val="238"/>
      <scheme val="minor"/>
    </font>
    <font>
      <b/>
      <sz val="28"/>
      <color theme="1"/>
      <name val="Calibri"/>
      <family val="2"/>
      <scheme val="minor"/>
    </font>
    <font>
      <i/>
      <sz val="11"/>
      <color rgb="FF0033CC"/>
      <name val="Arial"/>
      <family val="2"/>
    </font>
    <font>
      <sz val="11"/>
      <color rgb="FF0033CC"/>
      <name val="Arial"/>
      <family val="2"/>
    </font>
    <font>
      <b/>
      <sz val="10"/>
      <color rgb="FF0033CC"/>
      <name val="Arial"/>
      <family val="2"/>
    </font>
    <font>
      <b/>
      <sz val="10"/>
      <color rgb="FF0033CC"/>
      <name val="Arial"/>
      <family val="2"/>
      <charset val="238"/>
    </font>
    <font>
      <sz val="11"/>
      <color rgb="FF0033CC"/>
      <name val="Calibri"/>
      <family val="2"/>
      <scheme val="minor"/>
    </font>
    <font>
      <u/>
      <sz val="11"/>
      <color theme="10"/>
      <name val="Calibri"/>
      <family val="2"/>
      <charset val="238"/>
      <scheme val="minor"/>
    </font>
    <font>
      <b/>
      <i/>
      <sz val="12"/>
      <name val="Arial"/>
      <family val="2"/>
    </font>
    <font>
      <i/>
      <sz val="10"/>
      <color rgb="FF0000CC"/>
      <name val="Arial"/>
      <family val="2"/>
    </font>
    <font>
      <i/>
      <sz val="10"/>
      <color rgb="FF0033CC"/>
      <name val="Arial"/>
      <family val="2"/>
    </font>
    <font>
      <b/>
      <sz val="13"/>
      <name val="Arial"/>
      <family val="2"/>
    </font>
    <font>
      <b/>
      <i/>
      <sz val="10"/>
      <name val="Arial"/>
      <family val="2"/>
    </font>
    <font>
      <i/>
      <sz val="14"/>
      <name val="Arial"/>
      <family val="2"/>
    </font>
    <font>
      <b/>
      <i/>
      <sz val="14"/>
      <name val="Arial"/>
      <family val="2"/>
    </font>
    <font>
      <sz val="9"/>
      <color rgb="FF0033CC"/>
      <name val="Arial"/>
      <family val="2"/>
    </font>
    <font>
      <b/>
      <sz val="9"/>
      <color rgb="FF0033CC"/>
      <name val="Arial"/>
      <family val="2"/>
    </font>
    <font>
      <sz val="10"/>
      <color rgb="FF0033CC"/>
      <name val="Arial"/>
      <family val="2"/>
    </font>
    <font>
      <b/>
      <sz val="9"/>
      <color rgb="FFFF0000"/>
      <name val="Arial"/>
      <family val="2"/>
    </font>
    <font>
      <sz val="9"/>
      <color rgb="FFFF0000"/>
      <name val="Arial"/>
      <family val="2"/>
    </font>
    <font>
      <sz val="12"/>
      <color theme="1"/>
      <name val="Calibri"/>
      <family val="2"/>
      <charset val="238"/>
      <scheme val="minor"/>
    </font>
    <font>
      <b/>
      <u/>
      <sz val="16"/>
      <color theme="1"/>
      <name val="Arial"/>
      <family val="2"/>
    </font>
    <font>
      <sz val="10"/>
      <color indexed="81"/>
      <name val="Tahoma"/>
      <family val="2"/>
    </font>
    <font>
      <b/>
      <sz val="11"/>
      <color rgb="FFC00000"/>
      <name val="Arial"/>
      <family val="2"/>
    </font>
    <font>
      <b/>
      <u/>
      <sz val="16"/>
      <color rgb="FFFF0000"/>
      <name val="Arial"/>
      <family val="2"/>
    </font>
    <font>
      <sz val="14"/>
      <color theme="1"/>
      <name val="Arial"/>
      <family val="2"/>
    </font>
    <font>
      <b/>
      <sz val="14"/>
      <color theme="1"/>
      <name val="Arial"/>
      <family val="2"/>
    </font>
    <font>
      <b/>
      <sz val="14"/>
      <color rgb="FFC00000"/>
      <name val="Arial"/>
      <family val="2"/>
    </font>
    <font>
      <b/>
      <sz val="12"/>
      <color theme="1"/>
      <name val="Calibri"/>
      <family val="2"/>
      <scheme val="minor"/>
    </font>
    <font>
      <b/>
      <sz val="12"/>
      <color rgb="FFC00000"/>
      <name val="Arial"/>
      <family val="2"/>
    </font>
    <font>
      <sz val="12"/>
      <color theme="0"/>
      <name val="Arial"/>
      <family val="2"/>
    </font>
    <font>
      <b/>
      <i/>
      <sz val="9"/>
      <name val="Calibri"/>
      <family val="2"/>
      <scheme val="minor"/>
    </font>
    <font>
      <sz val="11"/>
      <color indexed="81"/>
      <name val="Tahoma"/>
      <family val="2"/>
    </font>
    <font>
      <sz val="10"/>
      <name val="Arial"/>
      <family val="2"/>
      <charset val="1"/>
    </font>
  </fonts>
  <fills count="1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7" tint="0.79998168889431442"/>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EBEB"/>
        <bgColor indexed="64"/>
      </patternFill>
    </fill>
    <fill>
      <patternFill patternType="solid">
        <fgColor rgb="FF99FF66"/>
        <bgColor indexed="64"/>
      </patternFill>
    </fill>
    <fill>
      <patternFill patternType="solid">
        <fgColor rgb="FFCCFFFF"/>
        <bgColor indexed="64"/>
      </patternFill>
    </fill>
    <fill>
      <patternFill patternType="solid">
        <fgColor rgb="FFFFFFEB"/>
        <bgColor indexed="64"/>
      </patternFill>
    </fill>
    <fill>
      <patternFill patternType="solid">
        <fgColor rgb="FF66FFFF"/>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auto="1"/>
      </right>
      <top/>
      <bottom/>
      <diagonal/>
    </border>
    <border>
      <left/>
      <right style="thick">
        <color auto="1"/>
      </right>
      <top/>
      <bottom style="medium">
        <color indexed="64"/>
      </bottom>
      <diagonal/>
    </border>
    <border>
      <left style="thick">
        <color auto="1"/>
      </left>
      <right/>
      <top/>
      <bottom style="medium">
        <color indexed="64"/>
      </bottom>
      <diagonal/>
    </border>
    <border>
      <left style="thick">
        <color auto="1"/>
      </left>
      <right/>
      <top/>
      <bottom/>
      <diagonal/>
    </border>
  </borders>
  <cellStyleXfs count="11">
    <xf numFmtId="0" fontId="0" fillId="0" borderId="0"/>
    <xf numFmtId="0" fontId="10" fillId="0" borderId="0"/>
    <xf numFmtId="9" fontId="12" fillId="0" borderId="0" applyFont="0" applyFill="0" applyBorder="0" applyAlignment="0" applyProtection="0"/>
    <xf numFmtId="164" fontId="10"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6" fillId="0" borderId="0"/>
    <xf numFmtId="0" fontId="16" fillId="0" borderId="0"/>
    <xf numFmtId="43" fontId="12" fillId="0" borderId="0" applyFont="0" applyFill="0" applyBorder="0" applyAlignment="0" applyProtection="0"/>
    <xf numFmtId="0" fontId="87" fillId="0" borderId="0" applyNumberFormat="0" applyFill="0" applyBorder="0" applyAlignment="0" applyProtection="0"/>
  </cellStyleXfs>
  <cellXfs count="3174">
    <xf numFmtId="0" fontId="0" fillId="0" borderId="0" xfId="0"/>
    <xf numFmtId="0" fontId="2" fillId="0" borderId="0" xfId="1" applyFont="1"/>
    <xf numFmtId="0" fontId="4" fillId="0" borderId="55" xfId="0" applyFont="1" applyBorder="1" applyAlignment="1">
      <alignment horizontal="justify" vertical="center" wrapText="1"/>
    </xf>
    <xf numFmtId="0" fontId="20" fillId="0" borderId="15" xfId="0" applyFont="1" applyBorder="1" applyAlignment="1">
      <alignment horizontal="center" vertical="center" wrapText="1"/>
    </xf>
    <xf numFmtId="0" fontId="20" fillId="0" borderId="60" xfId="0" applyFont="1" applyBorder="1" applyAlignment="1">
      <alignment horizontal="center" vertical="center" wrapText="1"/>
    </xf>
    <xf numFmtId="0" fontId="14" fillId="0" borderId="36" xfId="0" applyFont="1" applyBorder="1" applyAlignment="1">
      <alignment horizontal="center" vertical="center" wrapText="1"/>
    </xf>
    <xf numFmtId="0" fontId="21" fillId="0" borderId="0" xfId="1" applyFont="1"/>
    <xf numFmtId="0" fontId="22" fillId="0" borderId="0" xfId="1" applyFont="1"/>
    <xf numFmtId="0" fontId="22" fillId="0" borderId="0" xfId="1" applyFont="1" applyAlignment="1">
      <alignment horizontal="right"/>
    </xf>
    <xf numFmtId="0" fontId="21" fillId="0" borderId="0" xfId="1" applyFont="1" applyAlignment="1">
      <alignment vertical="justify"/>
    </xf>
    <xf numFmtId="0" fontId="22" fillId="0" borderId="0" xfId="1" applyFont="1" applyAlignment="1">
      <alignment horizontal="left"/>
    </xf>
    <xf numFmtId="164" fontId="21" fillId="0" borderId="0" xfId="5" applyFont="1" applyBorder="1" applyAlignment="1"/>
    <xf numFmtId="0" fontId="6" fillId="0" borderId="0" xfId="0" quotePrefix="1" applyFont="1"/>
    <xf numFmtId="0" fontId="25" fillId="0" borderId="0" xfId="1" applyFont="1"/>
    <xf numFmtId="0" fontId="24" fillId="0" borderId="0" xfId="1" applyFont="1"/>
    <xf numFmtId="0" fontId="20" fillId="0" borderId="0" xfId="0" applyFont="1"/>
    <xf numFmtId="0" fontId="16" fillId="0" borderId="0" xfId="0" applyFont="1"/>
    <xf numFmtId="0" fontId="16" fillId="0" borderId="0" xfId="0" applyFont="1" applyAlignment="1">
      <alignment horizontal="right"/>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8" xfId="0" applyFont="1" applyBorder="1" applyAlignment="1">
      <alignment horizontal="center" vertical="center"/>
    </xf>
    <xf numFmtId="0" fontId="15" fillId="0" borderId="19"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34" xfId="0" applyFont="1" applyBorder="1" applyAlignment="1">
      <alignment horizontal="left" vertical="center" wrapText="1"/>
    </xf>
    <xf numFmtId="0" fontId="15" fillId="0" borderId="36" xfId="0" applyFont="1" applyBorder="1" applyAlignment="1">
      <alignment horizontal="center" vertical="center" wrapText="1"/>
    </xf>
    <xf numFmtId="0" fontId="22" fillId="0" borderId="46" xfId="0" applyFont="1" applyBorder="1" applyAlignment="1">
      <alignment vertical="center" wrapText="1"/>
    </xf>
    <xf numFmtId="0" fontId="22" fillId="0" borderId="18" xfId="0" applyFont="1" applyBorder="1" applyAlignment="1">
      <alignment vertical="center" wrapText="1"/>
    </xf>
    <xf numFmtId="0" fontId="14" fillId="0" borderId="0" xfId="0" applyFont="1"/>
    <xf numFmtId="0" fontId="16" fillId="0" borderId="27" xfId="0" applyFont="1" applyBorder="1" applyAlignment="1">
      <alignment horizontal="right"/>
    </xf>
    <xf numFmtId="0" fontId="16" fillId="0" borderId="18" xfId="0" applyFont="1" applyBorder="1" applyAlignment="1">
      <alignment horizontal="left" vertical="center" wrapText="1" indent="2"/>
    </xf>
    <xf numFmtId="0" fontId="16" fillId="0" borderId="18" xfId="0" applyFont="1" applyBorder="1" applyAlignment="1">
      <alignment horizontal="left" vertical="center" wrapText="1" indent="4"/>
    </xf>
    <xf numFmtId="0" fontId="15" fillId="0" borderId="0" xfId="0" applyFont="1"/>
    <xf numFmtId="0" fontId="16" fillId="0" borderId="0" xfId="0" quotePrefix="1" applyFont="1"/>
    <xf numFmtId="14" fontId="27" fillId="0" borderId="0" xfId="1" applyNumberFormat="1" applyFont="1" applyAlignment="1">
      <alignment horizontal="center"/>
    </xf>
    <xf numFmtId="0" fontId="15" fillId="0" borderId="56" xfId="0" applyFont="1" applyBorder="1" applyAlignment="1">
      <alignment horizontal="center" vertical="center" wrapText="1"/>
    </xf>
    <xf numFmtId="0" fontId="14" fillId="0" borderId="44" xfId="0" applyFont="1" applyBorder="1" applyAlignment="1">
      <alignment horizontal="right"/>
    </xf>
    <xf numFmtId="0" fontId="16" fillId="0" borderId="27" xfId="0" applyFont="1" applyBorder="1" applyAlignment="1">
      <alignment horizontal="right" vertical="center"/>
    </xf>
    <xf numFmtId="4" fontId="16" fillId="0" borderId="27" xfId="0" applyNumberFormat="1" applyFont="1" applyBorder="1" applyAlignment="1">
      <alignment horizontal="right" vertical="center"/>
    </xf>
    <xf numFmtId="0" fontId="20" fillId="0" borderId="67" xfId="0" applyFont="1" applyBorder="1" applyAlignment="1">
      <alignment horizontal="right"/>
    </xf>
    <xf numFmtId="0" fontId="15" fillId="0" borderId="59"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23" xfId="0" applyFont="1" applyBorder="1" applyAlignment="1">
      <alignment horizontal="center" vertical="center" wrapText="1"/>
    </xf>
    <xf numFmtId="0" fontId="21" fillId="0" borderId="33" xfId="0" applyFont="1" applyBorder="1" applyAlignment="1">
      <alignment vertical="center"/>
    </xf>
    <xf numFmtId="0" fontId="16" fillId="0" borderId="34" xfId="0" applyFont="1" applyBorder="1"/>
    <xf numFmtId="0" fontId="16" fillId="0" borderId="35" xfId="0" applyFont="1" applyBorder="1"/>
    <xf numFmtId="0" fontId="20" fillId="0" borderId="55" xfId="0" applyFont="1" applyBorder="1" applyAlignment="1">
      <alignment horizontal="center" vertical="center" wrapText="1"/>
    </xf>
    <xf numFmtId="0" fontId="20" fillId="0" borderId="16" xfId="0" applyFont="1" applyBorder="1" applyAlignment="1">
      <alignment horizontal="center" vertical="center" wrapText="1"/>
    </xf>
    <xf numFmtId="0" fontId="16" fillId="0" borderId="0" xfId="1" applyFont="1" applyAlignment="1">
      <alignment horizontal="left" vertical="center"/>
    </xf>
    <xf numFmtId="0" fontId="16" fillId="0" borderId="0" xfId="1" applyFont="1" applyAlignment="1">
      <alignment horizontal="left" vertical="center" wrapText="1"/>
    </xf>
    <xf numFmtId="0" fontId="30" fillId="0" borderId="0" xfId="0" applyFont="1"/>
    <xf numFmtId="0" fontId="16" fillId="0" borderId="0" xfId="0" applyFont="1" applyAlignment="1">
      <alignment horizontal="center"/>
    </xf>
    <xf numFmtId="0" fontId="16" fillId="0" borderId="55" xfId="0" applyFont="1" applyBorder="1" applyAlignment="1">
      <alignment horizontal="right"/>
    </xf>
    <xf numFmtId="0" fontId="14" fillId="0" borderId="59" xfId="0" applyFont="1" applyBorder="1" applyAlignment="1">
      <alignment horizontal="right"/>
    </xf>
    <xf numFmtId="0" fontId="16" fillId="0" borderId="15" xfId="0" applyFont="1" applyBorder="1" applyAlignment="1">
      <alignment vertical="center" wrapText="1"/>
    </xf>
    <xf numFmtId="0" fontId="14" fillId="0" borderId="36" xfId="0" applyFont="1" applyBorder="1" applyAlignment="1">
      <alignment vertical="center" wrapText="1"/>
    </xf>
    <xf numFmtId="0" fontId="16" fillId="0" borderId="0" xfId="1" applyFont="1" applyAlignment="1">
      <alignment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16" xfId="0" applyFont="1" applyBorder="1" applyAlignment="1">
      <alignment horizontal="center" vertical="center" wrapText="1"/>
    </xf>
    <xf numFmtId="0" fontId="21" fillId="0" borderId="0" xfId="0" applyFont="1" applyAlignment="1">
      <alignment vertical="center"/>
    </xf>
    <xf numFmtId="0" fontId="2" fillId="0" borderId="0" xfId="4" applyFont="1"/>
    <xf numFmtId="49" fontId="14" fillId="0" borderId="48" xfId="4" applyNumberFormat="1" applyFont="1" applyBorder="1" applyAlignment="1">
      <alignment horizontal="center" vertical="center" wrapText="1"/>
    </xf>
    <xf numFmtId="0" fontId="14" fillId="0" borderId="17" xfId="4" applyFont="1" applyBorder="1" applyAlignment="1">
      <alignment horizontal="center" vertical="center" wrapText="1"/>
    </xf>
    <xf numFmtId="49" fontId="2" fillId="0" borderId="0" xfId="4" applyNumberFormat="1" applyFont="1"/>
    <xf numFmtId="0" fontId="14" fillId="0" borderId="14" xfId="4" applyFont="1" applyBorder="1" applyAlignment="1">
      <alignment vertical="center" wrapText="1"/>
    </xf>
    <xf numFmtId="49" fontId="16" fillId="0" borderId="55" xfId="4" applyNumberFormat="1" applyFont="1" applyBorder="1" applyAlignment="1">
      <alignment horizontal="center" vertical="center" wrapText="1"/>
    </xf>
    <xf numFmtId="0" fontId="16" fillId="0" borderId="15" xfId="4" applyFont="1" applyBorder="1" applyAlignment="1">
      <alignment vertical="center" wrapText="1"/>
    </xf>
    <xf numFmtId="0" fontId="16" fillId="0" borderId="18" xfId="4" applyFont="1" applyBorder="1" applyAlignment="1">
      <alignment horizontal="center" vertical="center" wrapText="1"/>
    </xf>
    <xf numFmtId="49" fontId="14" fillId="0" borderId="55" xfId="4" applyNumberFormat="1" applyFont="1" applyBorder="1" applyAlignment="1">
      <alignment horizontal="center" vertical="center" wrapText="1"/>
    </xf>
    <xf numFmtId="0" fontId="14" fillId="0" borderId="15" xfId="4" applyFont="1" applyBorder="1" applyAlignment="1">
      <alignment vertical="center" wrapText="1"/>
    </xf>
    <xf numFmtId="0" fontId="14" fillId="0" borderId="18" xfId="4" applyFont="1" applyBorder="1" applyAlignment="1">
      <alignment horizontal="center" vertical="center" wrapText="1"/>
    </xf>
    <xf numFmtId="0" fontId="3" fillId="0" borderId="0" xfId="4" applyFont="1"/>
    <xf numFmtId="9" fontId="3" fillId="0" borderId="0" xfId="6" applyFont="1" applyFill="1"/>
    <xf numFmtId="0" fontId="14" fillId="0" borderId="19" xfId="4" applyFont="1" applyBorder="1" applyAlignment="1">
      <alignment horizontal="center" vertical="center" wrapText="1"/>
    </xf>
    <xf numFmtId="0" fontId="7" fillId="0" borderId="0" xfId="4" applyFont="1" applyAlignment="1">
      <alignment vertical="center"/>
    </xf>
    <xf numFmtId="49" fontId="14" fillId="0" borderId="0" xfId="4" applyNumberFormat="1" applyFont="1" applyAlignment="1">
      <alignment horizontal="center" vertical="center" wrapText="1"/>
    </xf>
    <xf numFmtId="0" fontId="14" fillId="0" borderId="0" xfId="4" applyFont="1" applyAlignment="1">
      <alignment horizontal="center" vertical="center" wrapText="1"/>
    </xf>
    <xf numFmtId="10" fontId="14" fillId="0" borderId="0" xfId="6" applyNumberFormat="1" applyFont="1" applyFill="1" applyBorder="1"/>
    <xf numFmtId="10" fontId="14" fillId="0" borderId="0" xfId="6" applyNumberFormat="1" applyFont="1" applyFill="1" applyBorder="1" applyAlignment="1">
      <alignment horizontal="right" vertical="center" wrapText="1"/>
    </xf>
    <xf numFmtId="0" fontId="2" fillId="0" borderId="0" xfId="4" applyFont="1" applyAlignment="1">
      <alignment horizontal="center"/>
    </xf>
    <xf numFmtId="0" fontId="6" fillId="0" borderId="0" xfId="4" applyFont="1"/>
    <xf numFmtId="0" fontId="32" fillId="0" borderId="0" xfId="4" applyFont="1" applyAlignment="1">
      <alignment horizontal="center" wrapText="1"/>
    </xf>
    <xf numFmtId="0" fontId="6" fillId="0" borderId="0" xfId="0" applyFont="1"/>
    <xf numFmtId="0" fontId="7" fillId="0" borderId="16" xfId="0" applyFont="1" applyBorder="1" applyAlignment="1">
      <alignment horizontal="center" vertical="center"/>
    </xf>
    <xf numFmtId="0" fontId="6" fillId="0" borderId="15" xfId="0" applyFont="1" applyBorder="1" applyAlignment="1">
      <alignment horizontal="center" vertical="center"/>
    </xf>
    <xf numFmtId="0" fontId="5" fillId="0" borderId="55" xfId="0" applyFont="1" applyBorder="1" applyAlignment="1">
      <alignment horizontal="justify" vertical="center" wrapText="1"/>
    </xf>
    <xf numFmtId="0" fontId="7" fillId="0" borderId="15" xfId="0" applyFont="1" applyBorder="1" applyAlignment="1">
      <alignment horizontal="center" vertical="center"/>
    </xf>
    <xf numFmtId="0" fontId="4" fillId="0" borderId="18" xfId="0" applyFont="1" applyBorder="1" applyAlignment="1">
      <alignment horizontal="justify" vertical="center" wrapText="1"/>
    </xf>
    <xf numFmtId="0" fontId="7" fillId="0" borderId="60" xfId="0" applyFont="1" applyBorder="1" applyAlignment="1">
      <alignment horizontal="center" vertical="center"/>
    </xf>
    <xf numFmtId="0" fontId="7" fillId="0" borderId="36" xfId="0" applyFont="1" applyBorder="1" applyAlignment="1">
      <alignment horizontal="center" vertical="center"/>
    </xf>
    <xf numFmtId="0" fontId="4" fillId="0" borderId="33" xfId="0" applyFont="1" applyBorder="1" applyAlignment="1">
      <alignment horizontal="justify" vertical="center" wrapText="1"/>
    </xf>
    <xf numFmtId="0" fontId="6" fillId="0" borderId="55" xfId="4" applyFont="1" applyBorder="1" applyAlignment="1">
      <alignment horizontal="left" vertical="center" indent="3"/>
    </xf>
    <xf numFmtId="0" fontId="6" fillId="0" borderId="60" xfId="0" applyFont="1" applyBorder="1" applyAlignment="1">
      <alignment horizontal="center" vertical="center"/>
    </xf>
    <xf numFmtId="0" fontId="6" fillId="0" borderId="58" xfId="4" applyFont="1" applyBorder="1" applyAlignment="1">
      <alignment horizontal="left" vertical="center" indent="3"/>
    </xf>
    <xf numFmtId="0" fontId="4" fillId="0" borderId="23" xfId="0" applyFont="1" applyBorder="1" applyAlignment="1">
      <alignment horizontal="justify" vertical="center" wrapText="1"/>
    </xf>
    <xf numFmtId="0" fontId="6" fillId="0" borderId="25" xfId="0" applyFont="1" applyBorder="1" applyAlignment="1">
      <alignment horizontal="center" vertical="center"/>
    </xf>
    <xf numFmtId="0" fontId="7" fillId="0" borderId="25" xfId="0" applyFont="1" applyBorder="1" applyAlignment="1">
      <alignment horizontal="center" vertical="center"/>
    </xf>
    <xf numFmtId="0" fontId="6" fillId="0" borderId="18" xfId="4" applyFont="1" applyBorder="1" applyAlignment="1">
      <alignment horizontal="left" vertical="center" indent="3"/>
    </xf>
    <xf numFmtId="0" fontId="7" fillId="0" borderId="18" xfId="4" applyFont="1" applyBorder="1" applyAlignment="1">
      <alignment vertical="center" wrapText="1"/>
    </xf>
    <xf numFmtId="0" fontId="7" fillId="0" borderId="18" xfId="4" applyFont="1" applyBorder="1" applyAlignment="1">
      <alignment vertical="center"/>
    </xf>
    <xf numFmtId="0" fontId="4" fillId="0" borderId="19" xfId="0" applyFont="1" applyBorder="1" applyAlignment="1">
      <alignment horizontal="justify" vertical="center" wrapText="1"/>
    </xf>
    <xf numFmtId="0" fontId="15" fillId="0" borderId="50" xfId="0" applyFont="1" applyBorder="1" applyAlignment="1">
      <alignment horizontal="center" vertical="center" wrapText="1"/>
    </xf>
    <xf numFmtId="0" fontId="6" fillId="0" borderId="0" xfId="4" applyFont="1" applyAlignment="1">
      <alignment horizontal="center"/>
    </xf>
    <xf numFmtId="0" fontId="6" fillId="0" borderId="0" xfId="4" applyFont="1" applyAlignment="1">
      <alignment horizontal="left"/>
    </xf>
    <xf numFmtId="0" fontId="6" fillId="0" borderId="0" xfId="4" applyFont="1" applyAlignment="1">
      <alignment horizontal="right" vertical="center"/>
    </xf>
    <xf numFmtId="0" fontId="22" fillId="0" borderId="0" xfId="4" applyFont="1"/>
    <xf numFmtId="0" fontId="14" fillId="0" borderId="0" xfId="4" applyFont="1" applyAlignment="1">
      <alignment vertical="center"/>
    </xf>
    <xf numFmtId="0" fontId="25" fillId="0" borderId="0" xfId="1" applyFont="1" applyAlignment="1">
      <alignment horizontal="right"/>
    </xf>
    <xf numFmtId="0" fontId="22" fillId="0" borderId="26" xfId="1" applyFont="1" applyBorder="1"/>
    <xf numFmtId="0" fontId="22" fillId="0" borderId="23" xfId="1" applyFont="1" applyBorder="1"/>
    <xf numFmtId="0" fontId="26" fillId="0" borderId="30" xfId="1" applyFont="1" applyBorder="1"/>
    <xf numFmtId="0" fontId="26" fillId="0" borderId="0" xfId="1" applyFont="1"/>
    <xf numFmtId="0" fontId="18" fillId="0" borderId="0" xfId="1" applyFont="1"/>
    <xf numFmtId="14" fontId="17" fillId="0" borderId="0" xfId="1" applyNumberFormat="1" applyFont="1"/>
    <xf numFmtId="0" fontId="15" fillId="0" borderId="25" xfId="0" applyFont="1" applyBorder="1" applyAlignment="1">
      <alignment horizontal="center" vertical="center" wrapText="1"/>
    </xf>
    <xf numFmtId="0" fontId="16" fillId="0" borderId="30" xfId="0" applyFont="1" applyBorder="1" applyAlignment="1">
      <alignment horizontal="right"/>
    </xf>
    <xf numFmtId="0" fontId="7" fillId="0" borderId="46" xfId="4" applyFont="1" applyBorder="1" applyAlignment="1">
      <alignment vertical="center" wrapText="1"/>
    </xf>
    <xf numFmtId="0" fontId="16" fillId="0" borderId="18" xfId="4" applyFont="1" applyBorder="1" applyAlignment="1">
      <alignment horizontal="left" vertical="center" indent="3"/>
    </xf>
    <xf numFmtId="0" fontId="15" fillId="0" borderId="16" xfId="0" applyFont="1" applyBorder="1" applyAlignment="1">
      <alignment horizontal="center" vertical="center"/>
    </xf>
    <xf numFmtId="0" fontId="14" fillId="0" borderId="25" xfId="0" applyFont="1" applyBorder="1" applyAlignment="1">
      <alignment horizontal="right" vertical="center"/>
    </xf>
    <xf numFmtId="0" fontId="16" fillId="0" borderId="15" xfId="0" applyFont="1" applyBorder="1" applyAlignment="1">
      <alignment horizontal="right"/>
    </xf>
    <xf numFmtId="0" fontId="29" fillId="0" borderId="0" xfId="4" applyFont="1" applyAlignment="1">
      <alignment wrapText="1"/>
    </xf>
    <xf numFmtId="49" fontId="14" fillId="0" borderId="15" xfId="1" applyNumberFormat="1" applyFont="1" applyBorder="1" applyAlignment="1">
      <alignment horizontal="center" vertical="center" wrapText="1"/>
    </xf>
    <xf numFmtId="49" fontId="14" fillId="0" borderId="14" xfId="1" applyNumberFormat="1" applyFont="1" applyBorder="1" applyAlignment="1">
      <alignment horizontal="center" vertical="center" wrapText="1"/>
    </xf>
    <xf numFmtId="49" fontId="14" fillId="0" borderId="25" xfId="1" applyNumberFormat="1" applyFont="1" applyBorder="1" applyAlignment="1">
      <alignment horizontal="center" vertical="center" wrapText="1"/>
    </xf>
    <xf numFmtId="49" fontId="14" fillId="0" borderId="13" xfId="1" applyNumberFormat="1" applyFont="1" applyBorder="1" applyAlignment="1">
      <alignment horizontal="center" vertical="center" wrapText="1"/>
    </xf>
    <xf numFmtId="49" fontId="14" fillId="0" borderId="32" xfId="1" applyNumberFormat="1" applyFont="1" applyBorder="1" applyAlignment="1">
      <alignment horizontal="center" vertical="center" wrapText="1"/>
    </xf>
    <xf numFmtId="0" fontId="14" fillId="0" borderId="17" xfId="1" applyFont="1" applyBorder="1" applyAlignment="1">
      <alignment vertical="center" wrapText="1"/>
    </xf>
    <xf numFmtId="0" fontId="14" fillId="0" borderId="18" xfId="1" applyFont="1" applyBorder="1" applyAlignment="1">
      <alignment vertical="center" wrapText="1"/>
    </xf>
    <xf numFmtId="0" fontId="28" fillId="0" borderId="0" xfId="4" applyFont="1" applyAlignment="1">
      <alignment horizontal="left" vertical="center" wrapText="1"/>
    </xf>
    <xf numFmtId="0" fontId="22" fillId="0" borderId="40" xfId="0" applyFont="1" applyBorder="1"/>
    <xf numFmtId="0" fontId="22" fillId="0" borderId="30" xfId="0" applyFont="1" applyBorder="1" applyAlignment="1">
      <alignment vertical="center" wrapText="1"/>
    </xf>
    <xf numFmtId="0" fontId="14" fillId="0" borderId="40" xfId="0" applyFont="1" applyBorder="1"/>
    <xf numFmtId="0" fontId="14" fillId="0" borderId="19" xfId="0" applyFont="1" applyBorder="1" applyAlignment="1">
      <alignment vertical="center" wrapText="1"/>
    </xf>
    <xf numFmtId="0" fontId="7" fillId="0" borderId="12" xfId="0" applyFont="1" applyBorder="1" applyAlignment="1">
      <alignment horizontal="center" vertical="center"/>
    </xf>
    <xf numFmtId="16" fontId="6" fillId="0" borderId="15" xfId="0" applyNumberFormat="1" applyFont="1" applyBorder="1" applyAlignment="1">
      <alignment horizontal="center" vertical="center"/>
    </xf>
    <xf numFmtId="0" fontId="26" fillId="0" borderId="30" xfId="1" applyFont="1" applyBorder="1" applyAlignment="1">
      <alignment horizontal="center"/>
    </xf>
    <xf numFmtId="0" fontId="14" fillId="0" borderId="36" xfId="1" applyFont="1" applyBorder="1" applyAlignment="1">
      <alignment horizontal="center" vertical="center" wrapText="1"/>
    </xf>
    <xf numFmtId="0" fontId="21" fillId="0" borderId="0" xfId="7" applyFont="1"/>
    <xf numFmtId="0" fontId="30" fillId="0" borderId="0" xfId="7" applyFont="1"/>
    <xf numFmtId="0" fontId="30" fillId="0" borderId="0" xfId="7" applyFont="1" applyAlignment="1">
      <alignment horizontal="center"/>
    </xf>
    <xf numFmtId="0" fontId="21" fillId="0" borderId="0" xfId="7" applyFont="1" applyAlignment="1">
      <alignment horizontal="center"/>
    </xf>
    <xf numFmtId="0" fontId="21" fillId="2" borderId="33" xfId="7" applyFont="1" applyFill="1" applyBorder="1" applyAlignment="1">
      <alignment horizontal="center" vertical="center" wrapText="1"/>
    </xf>
    <xf numFmtId="0" fontId="21" fillId="2" borderId="34" xfId="7" applyFont="1" applyFill="1" applyBorder="1" applyAlignment="1">
      <alignment horizontal="center" vertical="center" wrapText="1"/>
    </xf>
    <xf numFmtId="0" fontId="21" fillId="2" borderId="12" xfId="7" applyFont="1" applyFill="1" applyBorder="1" applyAlignment="1">
      <alignment horizontal="center" vertical="center" wrapText="1"/>
    </xf>
    <xf numFmtId="0" fontId="21" fillId="2" borderId="61" xfId="7" applyFont="1" applyFill="1" applyBorder="1" applyAlignment="1">
      <alignment horizontal="center" vertical="center" wrapText="1"/>
    </xf>
    <xf numFmtId="0" fontId="21" fillId="0" borderId="33" xfId="7" applyFont="1" applyBorder="1" applyAlignment="1">
      <alignment horizontal="center" vertical="center" wrapText="1"/>
    </xf>
    <xf numFmtId="0" fontId="21" fillId="2" borderId="36" xfId="7" applyFont="1" applyFill="1" applyBorder="1" applyAlignment="1">
      <alignment horizontal="center" vertical="center" wrapText="1"/>
    </xf>
    <xf numFmtId="0" fontId="21" fillId="0" borderId="59" xfId="7" applyFont="1" applyBorder="1" applyAlignment="1">
      <alignment wrapText="1"/>
    </xf>
    <xf numFmtId="0" fontId="21" fillId="0" borderId="55" xfId="7" quotePrefix="1" applyFont="1" applyBorder="1" applyAlignment="1">
      <alignment wrapText="1"/>
    </xf>
    <xf numFmtId="0" fontId="30" fillId="0" borderId="55" xfId="7" applyFont="1" applyBorder="1" applyAlignment="1">
      <alignment wrapText="1"/>
    </xf>
    <xf numFmtId="0" fontId="21" fillId="0" borderId="55" xfId="7" applyFont="1" applyBorder="1" applyAlignment="1">
      <alignment wrapText="1"/>
    </xf>
    <xf numFmtId="0" fontId="21" fillId="0" borderId="55" xfId="7" applyFont="1" applyBorder="1" applyAlignment="1">
      <alignment vertical="top" wrapText="1"/>
    </xf>
    <xf numFmtId="0" fontId="21" fillId="0" borderId="58" xfId="7" applyFont="1" applyBorder="1" applyAlignment="1">
      <alignment wrapText="1"/>
    </xf>
    <xf numFmtId="0" fontId="30" fillId="0" borderId="0" xfId="7" applyFont="1" applyAlignment="1">
      <alignment wrapText="1"/>
    </xf>
    <xf numFmtId="0" fontId="29" fillId="0" borderId="0" xfId="7" applyFont="1"/>
    <xf numFmtId="4" fontId="30" fillId="0" borderId="0" xfId="7" applyNumberFormat="1" applyFont="1" applyAlignment="1">
      <alignment horizontal="center" wrapText="1"/>
    </xf>
    <xf numFmtId="4" fontId="30" fillId="0" borderId="0" xfId="7" applyNumberFormat="1" applyFont="1" applyAlignment="1">
      <alignment horizontal="center"/>
    </xf>
    <xf numFmtId="0" fontId="30" fillId="0" borderId="0" xfId="7" applyFont="1" applyAlignment="1">
      <alignment vertical="top" wrapText="1"/>
    </xf>
    <xf numFmtId="0" fontId="21" fillId="2" borderId="35" xfId="7" applyFont="1" applyFill="1" applyBorder="1" applyAlignment="1">
      <alignment horizontal="center" vertical="center" wrapText="1"/>
    </xf>
    <xf numFmtId="0" fontId="21" fillId="2" borderId="62" xfId="7" applyFont="1" applyFill="1" applyBorder="1" applyAlignment="1">
      <alignment horizontal="center" vertical="center" wrapText="1"/>
    </xf>
    <xf numFmtId="0" fontId="37" fillId="0" borderId="0" xfId="7" applyFont="1"/>
    <xf numFmtId="0" fontId="17" fillId="0" borderId="74" xfId="1" applyFont="1" applyBorder="1"/>
    <xf numFmtId="0" fontId="17" fillId="0" borderId="62" xfId="1" applyFont="1" applyBorder="1"/>
    <xf numFmtId="0" fontId="17" fillId="0" borderId="63" xfId="1" applyFont="1" applyBorder="1"/>
    <xf numFmtId="0" fontId="17" fillId="0" borderId="75" xfId="1" applyFont="1" applyBorder="1"/>
    <xf numFmtId="0" fontId="17" fillId="0" borderId="50" xfId="1" applyFont="1" applyBorder="1"/>
    <xf numFmtId="0" fontId="17" fillId="0" borderId="72" xfId="1" applyFont="1" applyBorder="1"/>
    <xf numFmtId="0" fontId="17" fillId="0" borderId="45" xfId="1" applyFont="1" applyBorder="1"/>
    <xf numFmtId="0" fontId="17" fillId="0" borderId="19" xfId="1" applyFont="1" applyBorder="1"/>
    <xf numFmtId="0" fontId="17" fillId="0" borderId="22" xfId="1" applyFont="1" applyBorder="1"/>
    <xf numFmtId="14" fontId="17" fillId="0" borderId="50" xfId="1" applyNumberFormat="1" applyFont="1" applyBorder="1"/>
    <xf numFmtId="14" fontId="17" fillId="0" borderId="72" xfId="1" applyNumberFormat="1" applyFont="1" applyBorder="1"/>
    <xf numFmtId="0" fontId="17" fillId="0" borderId="0" xfId="1" applyFont="1"/>
    <xf numFmtId="0" fontId="17" fillId="0" borderId="0" xfId="1" applyFont="1" applyAlignment="1">
      <alignment vertical="center" wrapText="1"/>
    </xf>
    <xf numFmtId="0" fontId="22" fillId="0" borderId="61" xfId="1" applyFont="1" applyBorder="1"/>
    <xf numFmtId="0" fontId="21" fillId="0" borderId="58" xfId="1" applyFont="1" applyBorder="1"/>
    <xf numFmtId="0" fontId="22" fillId="0" borderId="58" xfId="1" applyFont="1" applyBorder="1" applyAlignment="1">
      <alignment wrapText="1"/>
    </xf>
    <xf numFmtId="0" fontId="22" fillId="0" borderId="58" xfId="1" applyFont="1" applyBorder="1"/>
    <xf numFmtId="0" fontId="27" fillId="0" borderId="0" xfId="1" applyFont="1" applyAlignment="1">
      <alignment horizontal="left"/>
    </xf>
    <xf numFmtId="0" fontId="27" fillId="0" borderId="0" xfId="1" applyFont="1" applyAlignment="1">
      <alignment vertical="center" wrapText="1"/>
    </xf>
    <xf numFmtId="0" fontId="16" fillId="0" borderId="0" xfId="0" applyFont="1" applyAlignment="1">
      <alignment wrapText="1"/>
    </xf>
    <xf numFmtId="0" fontId="14" fillId="0" borderId="13" xfId="0" applyFont="1" applyBorder="1" applyAlignment="1">
      <alignment vertical="center" wrapText="1"/>
    </xf>
    <xf numFmtId="0" fontId="16" fillId="0" borderId="33" xfId="0" applyFont="1" applyBorder="1"/>
    <xf numFmtId="0" fontId="39" fillId="0" borderId="36" xfId="0" applyFont="1" applyBorder="1" applyAlignment="1">
      <alignment vertical="center" wrapText="1"/>
    </xf>
    <xf numFmtId="0" fontId="39" fillId="0" borderId="0" xfId="0" applyFont="1"/>
    <xf numFmtId="0" fontId="16" fillId="0" borderId="0" xfId="0" applyFont="1" applyAlignment="1">
      <alignment horizontal="left" wrapText="1"/>
    </xf>
    <xf numFmtId="0" fontId="21" fillId="0" borderId="34" xfId="0" applyFont="1" applyBorder="1" applyAlignment="1">
      <alignment horizontal="center" vertical="center"/>
    </xf>
    <xf numFmtId="49" fontId="14" fillId="0" borderId="29" xfId="4" applyNumberFormat="1" applyFont="1" applyBorder="1" applyAlignment="1">
      <alignment horizontal="center" vertical="center" wrapText="1"/>
    </xf>
    <xf numFmtId="0" fontId="14" fillId="0" borderId="33"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5" xfId="1" applyFont="1" applyBorder="1" applyAlignment="1">
      <alignment horizontal="center" vertical="center" wrapText="1"/>
    </xf>
    <xf numFmtId="0" fontId="16" fillId="0" borderId="0" xfId="7" applyAlignment="1">
      <alignment horizontal="left"/>
    </xf>
    <xf numFmtId="0" fontId="22" fillId="0" borderId="33" xfId="1" applyFont="1" applyBorder="1" applyAlignment="1">
      <alignment vertical="center"/>
    </xf>
    <xf numFmtId="0" fontId="40" fillId="0" borderId="34" xfId="4" applyFont="1" applyBorder="1"/>
    <xf numFmtId="0" fontId="40" fillId="0" borderId="35" xfId="4" applyFont="1" applyBorder="1"/>
    <xf numFmtId="0" fontId="21" fillId="2" borderId="56" xfId="7" applyFont="1" applyFill="1" applyBorder="1" applyAlignment="1">
      <alignment horizontal="center" vertical="center" wrapText="1"/>
    </xf>
    <xf numFmtId="0" fontId="21" fillId="2" borderId="42" xfId="7" applyFont="1" applyFill="1" applyBorder="1" applyAlignment="1">
      <alignment horizontal="center" vertical="center" wrapText="1"/>
    </xf>
    <xf numFmtId="0" fontId="21" fillId="2" borderId="52" xfId="7" applyFont="1" applyFill="1" applyBorder="1" applyAlignment="1">
      <alignment horizontal="center" vertical="center" wrapText="1"/>
    </xf>
    <xf numFmtId="14" fontId="17" fillId="0" borderId="34" xfId="1" applyNumberFormat="1" applyFont="1" applyBorder="1"/>
    <xf numFmtId="1" fontId="17" fillId="0" borderId="34" xfId="1" applyNumberFormat="1" applyFont="1" applyBorder="1"/>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1" fillId="0" borderId="34" xfId="0" applyFont="1" applyBorder="1" applyAlignment="1">
      <alignment vertical="center"/>
    </xf>
    <xf numFmtId="0" fontId="14" fillId="0" borderId="0" xfId="4" applyFont="1"/>
    <xf numFmtId="0" fontId="21" fillId="0" borderId="0" xfId="0" applyFont="1"/>
    <xf numFmtId="0" fontId="15" fillId="0" borderId="27"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22" xfId="0" applyFont="1" applyBorder="1" applyAlignment="1">
      <alignment horizontal="center" vertical="center" wrapText="1"/>
    </xf>
    <xf numFmtId="165" fontId="15" fillId="0" borderId="35" xfId="0" applyNumberFormat="1" applyFont="1" applyBorder="1" applyAlignment="1">
      <alignment vertical="center" wrapText="1"/>
    </xf>
    <xf numFmtId="0" fontId="15" fillId="0" borderId="21" xfId="0" applyFont="1" applyBorder="1" applyAlignment="1">
      <alignment horizontal="center" vertical="center" wrapText="1"/>
    </xf>
    <xf numFmtId="49" fontId="14" fillId="0" borderId="32" xfId="4" applyNumberFormat="1" applyFont="1" applyBorder="1" applyAlignment="1">
      <alignment horizontal="center" vertical="center" wrapText="1"/>
    </xf>
    <xf numFmtId="49" fontId="14" fillId="0" borderId="30" xfId="4" applyNumberFormat="1" applyFont="1" applyBorder="1" applyAlignment="1">
      <alignment horizontal="center" vertical="center" wrapText="1"/>
    </xf>
    <xf numFmtId="1" fontId="4" fillId="0" borderId="32" xfId="0" applyNumberFormat="1" applyFont="1" applyBorder="1" applyAlignment="1">
      <alignment horizontal="center" vertical="center" wrapText="1"/>
    </xf>
    <xf numFmtId="1" fontId="4" fillId="0" borderId="31" xfId="0" applyNumberFormat="1" applyFont="1" applyBorder="1" applyAlignment="1">
      <alignment horizontal="center" vertical="center" wrapText="1"/>
    </xf>
    <xf numFmtId="0" fontId="14" fillId="0" borderId="0" xfId="4" applyFont="1" applyAlignment="1">
      <alignment horizontal="left"/>
    </xf>
    <xf numFmtId="0" fontId="22" fillId="0" borderId="0" xfId="4" applyFont="1" applyAlignment="1">
      <alignment horizontal="left"/>
    </xf>
    <xf numFmtId="0" fontId="14" fillId="0" borderId="34" xfId="1" applyFont="1" applyBorder="1" applyAlignment="1">
      <alignment vertical="center" wrapText="1"/>
    </xf>
    <xf numFmtId="0" fontId="14" fillId="0" borderId="31" xfId="1" applyFont="1" applyBorder="1" applyAlignment="1">
      <alignment horizontal="center" vertical="center" wrapText="1"/>
    </xf>
    <xf numFmtId="49" fontId="14" fillId="0" borderId="36" xfId="1" applyNumberFormat="1" applyFont="1" applyBorder="1" applyAlignment="1">
      <alignment horizontal="center" vertical="center" wrapText="1"/>
    </xf>
    <xf numFmtId="0" fontId="14" fillId="0" borderId="46" xfId="1" applyFont="1" applyBorder="1" applyAlignment="1">
      <alignment vertical="center" wrapText="1"/>
    </xf>
    <xf numFmtId="0" fontId="16" fillId="0" borderId="60" xfId="0" applyFont="1" applyBorder="1" applyAlignment="1">
      <alignment vertical="center" wrapText="1"/>
    </xf>
    <xf numFmtId="1" fontId="21" fillId="0" borderId="0" xfId="7" applyNumberFormat="1" applyFont="1" applyAlignment="1">
      <alignment horizontal="center"/>
    </xf>
    <xf numFmtId="0" fontId="21" fillId="0" borderId="33" xfId="1" applyFont="1" applyBorder="1" applyAlignment="1">
      <alignment horizontal="left"/>
    </xf>
    <xf numFmtId="1" fontId="17" fillId="0" borderId="33" xfId="1" applyNumberFormat="1" applyFont="1" applyBorder="1" applyAlignment="1">
      <alignment horizontal="left"/>
    </xf>
    <xf numFmtId="14" fontId="17" fillId="0" borderId="35" xfId="1" applyNumberFormat="1" applyFont="1" applyBorder="1"/>
    <xf numFmtId="3" fontId="14" fillId="3" borderId="25" xfId="0" applyNumberFormat="1" applyFont="1" applyFill="1" applyBorder="1" applyAlignment="1">
      <alignment vertical="center" wrapText="1"/>
    </xf>
    <xf numFmtId="0" fontId="21" fillId="0" borderId="36" xfId="7" applyFont="1" applyBorder="1" applyAlignment="1">
      <alignment horizontal="center" vertical="center" wrapText="1"/>
    </xf>
    <xf numFmtId="0" fontId="14" fillId="0" borderId="12" xfId="0" applyFont="1" applyBorder="1" applyAlignment="1">
      <alignment vertical="center" wrapText="1"/>
    </xf>
    <xf numFmtId="1" fontId="21" fillId="0" borderId="0" xfId="7" applyNumberFormat="1" applyFont="1" applyAlignment="1">
      <alignment horizontal="center" vertical="center"/>
    </xf>
    <xf numFmtId="0" fontId="21" fillId="0" borderId="0" xfId="7" applyFont="1" applyAlignment="1">
      <alignment vertical="center" wrapText="1"/>
    </xf>
    <xf numFmtId="1" fontId="17" fillId="0" borderId="0" xfId="1" applyNumberFormat="1" applyFont="1" applyAlignment="1">
      <alignment horizontal="center"/>
    </xf>
    <xf numFmtId="0" fontId="44" fillId="0" borderId="0" xfId="1" applyFont="1"/>
    <xf numFmtId="0" fontId="46" fillId="0" borderId="36" xfId="1" applyFont="1" applyBorder="1" applyAlignment="1">
      <alignment horizontal="center" vertical="center" wrapText="1"/>
    </xf>
    <xf numFmtId="0" fontId="47" fillId="0" borderId="0" xfId="0" quotePrefix="1" applyFont="1"/>
    <xf numFmtId="0" fontId="21" fillId="0" borderId="61" xfId="7" applyFont="1" applyBorder="1" applyAlignment="1">
      <alignment horizontal="center" vertical="center" wrapText="1"/>
    </xf>
    <xf numFmtId="0" fontId="21" fillId="0" borderId="42" xfId="7" applyFont="1" applyBorder="1" applyAlignment="1">
      <alignment horizontal="center" vertical="center" wrapText="1"/>
    </xf>
    <xf numFmtId="0" fontId="21" fillId="0" borderId="62" xfId="7" applyFont="1" applyBorder="1" applyAlignment="1">
      <alignment horizontal="center" vertical="center" wrapText="1"/>
    </xf>
    <xf numFmtId="0" fontId="14" fillId="0" borderId="76" xfId="0" applyFont="1" applyBorder="1" applyAlignment="1">
      <alignment horizontal="right" vertical="center"/>
    </xf>
    <xf numFmtId="0" fontId="14" fillId="0" borderId="33" xfId="0" applyFont="1" applyBorder="1" applyAlignment="1">
      <alignment horizontal="right" vertical="center"/>
    </xf>
    <xf numFmtId="3" fontId="14" fillId="3" borderId="51" xfId="0" applyNumberFormat="1" applyFont="1" applyFill="1" applyBorder="1" applyAlignment="1">
      <alignment vertical="center" wrapText="1"/>
    </xf>
    <xf numFmtId="3" fontId="14" fillId="3" borderId="20" xfId="0" applyNumberFormat="1" applyFont="1" applyFill="1" applyBorder="1" applyAlignment="1">
      <alignment vertical="center" wrapText="1"/>
    </xf>
    <xf numFmtId="0" fontId="17" fillId="0" borderId="43" xfId="1" applyFont="1" applyBorder="1" applyAlignment="1">
      <alignment horizontal="center" vertical="center" wrapText="1"/>
    </xf>
    <xf numFmtId="3" fontId="14" fillId="3" borderId="60" xfId="0" applyNumberFormat="1" applyFont="1" applyFill="1" applyBorder="1" applyAlignment="1">
      <alignment vertical="center" wrapText="1"/>
    </xf>
    <xf numFmtId="0" fontId="41" fillId="0" borderId="0" xfId="1" applyFont="1"/>
    <xf numFmtId="1" fontId="17" fillId="0" borderId="0" xfId="1" applyNumberFormat="1" applyFont="1"/>
    <xf numFmtId="1" fontId="17" fillId="0" borderId="35" xfId="1" applyNumberFormat="1" applyFont="1" applyBorder="1"/>
    <xf numFmtId="3" fontId="14" fillId="3" borderId="44" xfId="0" applyNumberFormat="1" applyFont="1" applyFill="1" applyBorder="1" applyAlignment="1">
      <alignment vertical="center" wrapText="1"/>
    </xf>
    <xf numFmtId="3" fontId="14" fillId="3" borderId="59" xfId="0" applyNumberFormat="1" applyFont="1" applyFill="1" applyBorder="1" applyAlignment="1">
      <alignment vertical="center" wrapText="1"/>
    </xf>
    <xf numFmtId="3" fontId="14" fillId="3" borderId="37" xfId="0" applyNumberFormat="1" applyFont="1" applyFill="1" applyBorder="1" applyAlignment="1">
      <alignment vertical="center" wrapText="1"/>
    </xf>
    <xf numFmtId="3" fontId="14" fillId="5" borderId="59" xfId="0" applyNumberFormat="1" applyFont="1" applyFill="1" applyBorder="1" applyAlignment="1">
      <alignment vertical="center" wrapText="1"/>
    </xf>
    <xf numFmtId="4" fontId="21" fillId="0" borderId="33" xfId="7" applyNumberFormat="1" applyFont="1" applyBorder="1" applyAlignment="1">
      <alignment horizontal="center" vertical="center" wrapText="1"/>
    </xf>
    <xf numFmtId="4" fontId="30" fillId="0" borderId="0" xfId="7" applyNumberFormat="1" applyFont="1" applyAlignment="1">
      <alignment shrinkToFit="1"/>
    </xf>
    <xf numFmtId="4" fontId="30" fillId="0" borderId="0" xfId="7" applyNumberFormat="1" applyFont="1" applyAlignment="1">
      <alignment vertical="top" wrapText="1"/>
    </xf>
    <xf numFmtId="4" fontId="30" fillId="0" borderId="0" xfId="7" applyNumberFormat="1" applyFont="1"/>
    <xf numFmtId="4" fontId="21" fillId="2" borderId="12" xfId="7" applyNumberFormat="1" applyFont="1" applyFill="1" applyBorder="1" applyAlignment="1">
      <alignment horizontal="center" vertical="center" wrapText="1"/>
    </xf>
    <xf numFmtId="4" fontId="21" fillId="0" borderId="36" xfId="7" applyNumberFormat="1" applyFont="1" applyBorder="1" applyAlignment="1">
      <alignment horizontal="center" vertical="center"/>
    </xf>
    <xf numFmtId="4" fontId="21" fillId="0" borderId="34" xfId="7" applyNumberFormat="1" applyFont="1" applyBorder="1" applyAlignment="1">
      <alignment horizontal="center" vertical="center"/>
    </xf>
    <xf numFmtId="4" fontId="21" fillId="0" borderId="52" xfId="7" applyNumberFormat="1" applyFont="1" applyBorder="1" applyAlignment="1">
      <alignment horizontal="center" vertical="center"/>
    </xf>
    <xf numFmtId="4" fontId="21" fillId="0" borderId="33" xfId="7" applyNumberFormat="1" applyFont="1" applyBorder="1" applyAlignment="1">
      <alignment horizontal="center" vertical="center"/>
    </xf>
    <xf numFmtId="3" fontId="14" fillId="5" borderId="44" xfId="0" applyNumberFormat="1" applyFont="1" applyFill="1" applyBorder="1" applyAlignment="1">
      <alignment vertical="center" wrapText="1"/>
    </xf>
    <xf numFmtId="0" fontId="21" fillId="0" borderId="0" xfId="0" applyFont="1" applyAlignment="1">
      <alignment horizontal="center" vertical="center" wrapText="1"/>
    </xf>
    <xf numFmtId="3" fontId="14" fillId="5" borderId="3" xfId="0" applyNumberFormat="1" applyFont="1" applyFill="1" applyBorder="1" applyAlignment="1">
      <alignment vertical="center" wrapText="1"/>
    </xf>
    <xf numFmtId="0" fontId="32" fillId="0" borderId="0" xfId="7" applyFont="1" applyAlignment="1">
      <alignment horizontal="center" vertical="center" wrapText="1"/>
    </xf>
    <xf numFmtId="0" fontId="14" fillId="0" borderId="61" xfId="7" applyFont="1" applyBorder="1" applyAlignment="1">
      <alignment horizontal="center" vertical="center" wrapText="1"/>
    </xf>
    <xf numFmtId="0" fontId="14" fillId="0" borderId="42" xfId="7" applyFont="1" applyBorder="1" applyAlignment="1">
      <alignment horizontal="center" vertical="center" wrapText="1"/>
    </xf>
    <xf numFmtId="0" fontId="14" fillId="0" borderId="62" xfId="7" applyFont="1" applyBorder="1" applyAlignment="1">
      <alignment horizontal="center" vertical="center" wrapText="1"/>
    </xf>
    <xf numFmtId="0" fontId="14" fillId="0" borderId="52" xfId="1" applyFont="1" applyBorder="1" applyAlignment="1">
      <alignment horizontal="center" vertical="center" wrapText="1"/>
    </xf>
    <xf numFmtId="0" fontId="14" fillId="0" borderId="73" xfId="7" applyFont="1" applyBorder="1" applyAlignment="1">
      <alignment horizontal="center" vertical="center" wrapText="1"/>
    </xf>
    <xf numFmtId="0" fontId="19" fillId="0" borderId="0" xfId="4" applyFont="1" applyAlignment="1">
      <alignment horizontal="center" vertical="center" wrapText="1"/>
    </xf>
    <xf numFmtId="0" fontId="26" fillId="0" borderId="0" xfId="1" applyFont="1" applyAlignment="1">
      <alignment horizontal="left"/>
    </xf>
    <xf numFmtId="0" fontId="21" fillId="0" borderId="25" xfId="7" applyFont="1" applyBorder="1" applyAlignment="1">
      <alignment wrapText="1"/>
    </xf>
    <xf numFmtId="0" fontId="21" fillId="0" borderId="15" xfId="7" applyFont="1" applyBorder="1" applyAlignment="1">
      <alignment wrapText="1"/>
    </xf>
    <xf numFmtId="3" fontId="14" fillId="5" borderId="46" xfId="0" applyNumberFormat="1" applyFont="1" applyFill="1" applyBorder="1" applyAlignment="1">
      <alignment vertical="center" wrapText="1"/>
    </xf>
    <xf numFmtId="0" fontId="22" fillId="0" borderId="0" xfId="7" applyFont="1" applyAlignment="1">
      <alignment horizontal="right"/>
    </xf>
    <xf numFmtId="0" fontId="22" fillId="0" borderId="33" xfId="1" applyFont="1" applyBorder="1" applyAlignment="1">
      <alignment horizontal="left"/>
    </xf>
    <xf numFmtId="0" fontId="20" fillId="0" borderId="34" xfId="0" applyFont="1" applyBorder="1"/>
    <xf numFmtId="0" fontId="22" fillId="0" borderId="36" xfId="1" applyFont="1" applyBorder="1" applyAlignment="1">
      <alignment horizontal="left"/>
    </xf>
    <xf numFmtId="0" fontId="7" fillId="0" borderId="48" xfId="1" applyFont="1" applyBorder="1"/>
    <xf numFmtId="1" fontId="17" fillId="0" borderId="31" xfId="1" applyNumberFormat="1" applyFont="1" applyBorder="1"/>
    <xf numFmtId="1" fontId="17" fillId="0" borderId="33" xfId="4" applyNumberFormat="1" applyFont="1" applyBorder="1" applyAlignment="1">
      <alignment horizontal="left"/>
    </xf>
    <xf numFmtId="0" fontId="48" fillId="0" borderId="0" xfId="0" applyFont="1"/>
    <xf numFmtId="0" fontId="49" fillId="0" borderId="15" xfId="0" applyFont="1" applyBorder="1" applyAlignment="1">
      <alignment vertical="center" wrapText="1"/>
    </xf>
    <xf numFmtId="10" fontId="22" fillId="0" borderId="0" xfId="1" applyNumberFormat="1" applyFont="1"/>
    <xf numFmtId="0" fontId="4" fillId="0" borderId="34" xfId="0" applyFont="1" applyBorder="1" applyAlignment="1">
      <alignment horizontal="justify" vertical="center" wrapText="1"/>
    </xf>
    <xf numFmtId="165" fontId="14" fillId="5" borderId="46" xfId="2" applyNumberFormat="1" applyFont="1" applyFill="1" applyBorder="1" applyAlignment="1">
      <alignment vertical="center" wrapText="1"/>
    </xf>
    <xf numFmtId="165" fontId="16" fillId="5" borderId="46" xfId="2" applyNumberFormat="1" applyFont="1" applyFill="1" applyBorder="1" applyAlignment="1">
      <alignment vertical="center" wrapText="1"/>
    </xf>
    <xf numFmtId="0" fontId="14" fillId="0" borderId="13" xfId="0" applyFont="1" applyBorder="1" applyAlignment="1">
      <alignment horizontal="center" vertical="center" wrapText="1"/>
    </xf>
    <xf numFmtId="166" fontId="16" fillId="0" borderId="0" xfId="9" applyNumberFormat="1" applyFont="1"/>
    <xf numFmtId="3" fontId="14" fillId="0" borderId="0" xfId="0" applyNumberFormat="1" applyFont="1" applyAlignment="1">
      <alignment vertical="center" wrapText="1"/>
    </xf>
    <xf numFmtId="0" fontId="4" fillId="0" borderId="55" xfId="0" applyFont="1" applyBorder="1" applyAlignment="1">
      <alignment horizontal="justify" vertical="center"/>
    </xf>
    <xf numFmtId="0" fontId="15" fillId="0" borderId="70" xfId="0" applyFont="1" applyBorder="1" applyAlignment="1">
      <alignment horizontal="center" vertical="center" wrapText="1"/>
    </xf>
    <xf numFmtId="0" fontId="4" fillId="0" borderId="76" xfId="0" applyFont="1" applyBorder="1" applyAlignment="1">
      <alignment horizontal="justify" vertical="center" wrapText="1"/>
    </xf>
    <xf numFmtId="0" fontId="15" fillId="0" borderId="3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36" xfId="0" applyFont="1" applyBorder="1" applyAlignment="1">
      <alignment horizontal="center" vertical="center"/>
    </xf>
    <xf numFmtId="0" fontId="15" fillId="0" borderId="34"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35" xfId="0" applyFont="1" applyBorder="1" applyAlignment="1">
      <alignment horizontal="center" vertical="center" wrapText="1"/>
    </xf>
    <xf numFmtId="3" fontId="16" fillId="6" borderId="27" xfId="0" applyNumberFormat="1" applyFont="1" applyFill="1" applyBorder="1" applyAlignment="1">
      <alignment vertical="center" wrapText="1"/>
    </xf>
    <xf numFmtId="3" fontId="16" fillId="6" borderId="1" xfId="0" applyNumberFormat="1" applyFont="1" applyFill="1" applyBorder="1" applyAlignment="1">
      <alignment vertical="center" wrapText="1"/>
    </xf>
    <xf numFmtId="3" fontId="16" fillId="6" borderId="21" xfId="0" applyNumberFormat="1" applyFont="1" applyFill="1" applyBorder="1" applyAlignment="1">
      <alignment vertical="center" wrapText="1"/>
    </xf>
    <xf numFmtId="3" fontId="16" fillId="6" borderId="2" xfId="0" applyNumberFormat="1" applyFont="1" applyFill="1" applyBorder="1" applyAlignment="1">
      <alignment vertical="center" wrapText="1"/>
    </xf>
    <xf numFmtId="0" fontId="5" fillId="0" borderId="58" xfId="0" applyFont="1" applyBorder="1" applyAlignment="1">
      <alignment horizontal="justify" vertical="center" wrapText="1"/>
    </xf>
    <xf numFmtId="0" fontId="15" fillId="0" borderId="13" xfId="0" applyFont="1" applyBorder="1" applyAlignment="1">
      <alignment horizontal="center" vertical="center" wrapText="1"/>
    </xf>
    <xf numFmtId="0" fontId="6" fillId="0" borderId="0" xfId="4" applyFont="1" applyAlignment="1">
      <alignment wrapText="1"/>
    </xf>
    <xf numFmtId="0" fontId="24" fillId="0" borderId="0" xfId="1" applyFont="1" applyAlignment="1">
      <alignment wrapText="1"/>
    </xf>
    <xf numFmtId="9" fontId="15" fillId="0" borderId="57" xfId="2" applyFont="1" applyFill="1" applyBorder="1" applyAlignment="1">
      <alignment horizontal="right" vertical="center" wrapText="1"/>
    </xf>
    <xf numFmtId="0" fontId="15" fillId="0" borderId="75" xfId="0" applyFont="1" applyBorder="1" applyAlignment="1">
      <alignment horizontal="center" vertical="center" wrapText="1"/>
    </xf>
    <xf numFmtId="9" fontId="15" fillId="0" borderId="71" xfId="2" applyFont="1" applyFill="1" applyBorder="1" applyAlignment="1">
      <alignment horizontal="right" vertical="center" wrapText="1"/>
    </xf>
    <xf numFmtId="0" fontId="16" fillId="0" borderId="62" xfId="0" applyFont="1" applyBorder="1"/>
    <xf numFmtId="0" fontId="15" fillId="0" borderId="18"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29" xfId="0" applyFont="1" applyBorder="1" applyAlignment="1">
      <alignment horizontal="center" vertical="center" wrapText="1"/>
    </xf>
    <xf numFmtId="0" fontId="16" fillId="0" borderId="30" xfId="0" applyFont="1" applyBorder="1"/>
    <xf numFmtId="0" fontId="14" fillId="0" borderId="34" xfId="0" applyFont="1" applyBorder="1" applyAlignment="1">
      <alignment vertical="center" wrapText="1"/>
    </xf>
    <xf numFmtId="0" fontId="15" fillId="0" borderId="36" xfId="0" applyFont="1" applyBorder="1" applyAlignment="1">
      <alignment vertical="center" wrapText="1"/>
    </xf>
    <xf numFmtId="0" fontId="16" fillId="0" borderId="49" xfId="0" applyFont="1" applyBorder="1" applyAlignment="1">
      <alignment horizontal="right" vertical="center"/>
    </xf>
    <xf numFmtId="0" fontId="14" fillId="0" borderId="0" xfId="0" applyFont="1" applyAlignment="1">
      <alignment vertical="center" wrapText="1"/>
    </xf>
    <xf numFmtId="0" fontId="22" fillId="0" borderId="17" xfId="0" applyFont="1" applyBorder="1" applyAlignment="1">
      <alignment vertical="center" wrapText="1"/>
    </xf>
    <xf numFmtId="0" fontId="20" fillId="0" borderId="58" xfId="0" applyFont="1" applyBorder="1" applyAlignment="1">
      <alignment horizontal="center" vertical="center" wrapText="1"/>
    </xf>
    <xf numFmtId="0" fontId="15" fillId="0" borderId="48" xfId="0" applyFont="1" applyBorder="1" applyAlignment="1">
      <alignment horizontal="center" vertical="center" wrapText="1"/>
    </xf>
    <xf numFmtId="4" fontId="16" fillId="0" borderId="0" xfId="0" applyNumberFormat="1" applyFont="1"/>
    <xf numFmtId="3" fontId="16" fillId="0" borderId="0" xfId="0" applyNumberFormat="1" applyFont="1"/>
    <xf numFmtId="165" fontId="16" fillId="0" borderId="0" xfId="2" applyNumberFormat="1" applyFont="1" applyFill="1"/>
    <xf numFmtId="10" fontId="16" fillId="0" borderId="0" xfId="2" applyNumberFormat="1" applyFont="1" applyFill="1"/>
    <xf numFmtId="9" fontId="16" fillId="0" borderId="0" xfId="0" applyNumberFormat="1" applyFont="1"/>
    <xf numFmtId="3" fontId="14" fillId="0" borderId="0" xfId="0" applyNumberFormat="1" applyFont="1"/>
    <xf numFmtId="10" fontId="14" fillId="0" borderId="0" xfId="2" applyNumberFormat="1" applyFont="1" applyBorder="1"/>
    <xf numFmtId="2" fontId="16" fillId="0" borderId="0" xfId="0" applyNumberFormat="1" applyFont="1"/>
    <xf numFmtId="4" fontId="39" fillId="0" borderId="0" xfId="0" applyNumberFormat="1" applyFont="1"/>
    <xf numFmtId="0" fontId="14" fillId="0" borderId="0" xfId="0" quotePrefix="1" applyFont="1"/>
    <xf numFmtId="165" fontId="16" fillId="0" borderId="0" xfId="2" applyNumberFormat="1" applyFont="1" applyFill="1" applyBorder="1"/>
    <xf numFmtId="3" fontId="14" fillId="3" borderId="46" xfId="0" applyNumberFormat="1" applyFont="1" applyFill="1" applyBorder="1" applyAlignment="1">
      <alignment vertical="center" wrapText="1"/>
    </xf>
    <xf numFmtId="0" fontId="16" fillId="0" borderId="18" xfId="0" applyFont="1" applyBorder="1" applyAlignment="1">
      <alignment horizontal="left" vertical="center" wrapText="1" indent="6"/>
    </xf>
    <xf numFmtId="0" fontId="14" fillId="0" borderId="61" xfId="0" applyFont="1" applyBorder="1" applyAlignment="1">
      <alignment horizontal="center" vertical="center" wrapText="1"/>
    </xf>
    <xf numFmtId="0" fontId="14" fillId="0" borderId="33" xfId="0" applyFont="1" applyBorder="1" applyAlignment="1">
      <alignment horizontal="center" vertical="center" wrapText="1"/>
    </xf>
    <xf numFmtId="0" fontId="22" fillId="0" borderId="33" xfId="0" applyFont="1" applyBorder="1" applyAlignment="1">
      <alignment horizontal="right" vertical="center"/>
    </xf>
    <xf numFmtId="0" fontId="22" fillId="0" borderId="36" xfId="0" applyFont="1" applyBorder="1" applyAlignment="1">
      <alignment vertical="center" wrapText="1"/>
    </xf>
    <xf numFmtId="0" fontId="30" fillId="0" borderId="0" xfId="7" applyFont="1" applyAlignment="1">
      <alignment horizontal="left"/>
    </xf>
    <xf numFmtId="0" fontId="21" fillId="0" borderId="0" xfId="4" applyFont="1"/>
    <xf numFmtId="0" fontId="21" fillId="0" borderId="0" xfId="4" applyFont="1" applyAlignment="1">
      <alignment vertical="justify"/>
    </xf>
    <xf numFmtId="0" fontId="21" fillId="0" borderId="0" xfId="4" applyFont="1" applyAlignment="1">
      <alignment horizontal="center"/>
    </xf>
    <xf numFmtId="0" fontId="22" fillId="2" borderId="0" xfId="4" applyFont="1" applyFill="1"/>
    <xf numFmtId="0" fontId="22" fillId="0" borderId="27" xfId="4" applyFont="1" applyBorder="1" applyAlignment="1">
      <alignment horizontal="center" vertical="center" wrapText="1"/>
    </xf>
    <xf numFmtId="0" fontId="22" fillId="0" borderId="7" xfId="4" applyFont="1" applyBorder="1" applyAlignment="1">
      <alignment horizontal="center" vertical="center" wrapText="1"/>
    </xf>
    <xf numFmtId="0" fontId="22" fillId="0" borderId="49" xfId="4" applyFont="1" applyBorder="1" applyAlignment="1">
      <alignment horizontal="center" vertical="center" wrapText="1"/>
    </xf>
    <xf numFmtId="0" fontId="22" fillId="0" borderId="23" xfId="4" applyFont="1" applyBorder="1" applyAlignment="1">
      <alignment horizontal="center" vertical="center"/>
    </xf>
    <xf numFmtId="0" fontId="22" fillId="0" borderId="16" xfId="4" applyFont="1" applyBorder="1" applyAlignment="1">
      <alignment horizontal="center" vertical="center"/>
    </xf>
    <xf numFmtId="0" fontId="22" fillId="0" borderId="28" xfId="4" applyFont="1" applyBorder="1" applyAlignment="1">
      <alignment horizontal="center" vertical="center"/>
    </xf>
    <xf numFmtId="0" fontId="22" fillId="0" borderId="9" xfId="4" applyFont="1" applyBorder="1" applyAlignment="1">
      <alignment horizontal="center" vertical="center"/>
    </xf>
    <xf numFmtId="0" fontId="22" fillId="0" borderId="33" xfId="4" applyFont="1" applyBorder="1" applyAlignment="1">
      <alignment horizontal="center" vertical="center"/>
    </xf>
    <xf numFmtId="0" fontId="22" fillId="0" borderId="48" xfId="4" applyFont="1" applyBorder="1" applyAlignment="1">
      <alignment horizontal="center" vertical="center"/>
    </xf>
    <xf numFmtId="0" fontId="22" fillId="0" borderId="55" xfId="4" applyFont="1" applyBorder="1" applyAlignment="1">
      <alignment horizontal="center" vertical="center"/>
    </xf>
    <xf numFmtId="0" fontId="29" fillId="0" borderId="15" xfId="4" applyFont="1" applyBorder="1" applyAlignment="1">
      <alignment vertical="center"/>
    </xf>
    <xf numFmtId="0" fontId="22" fillId="0" borderId="0" xfId="4" applyFont="1" applyAlignment="1">
      <alignment horizontal="center" vertical="center"/>
    </xf>
    <xf numFmtId="4" fontId="22" fillId="0" borderId="0" xfId="4" applyNumberFormat="1" applyFont="1" applyAlignment="1">
      <alignment vertical="center"/>
    </xf>
    <xf numFmtId="4" fontId="22" fillId="0" borderId="65" xfId="4" applyNumberFormat="1" applyFont="1" applyBorder="1" applyAlignment="1">
      <alignment vertical="center"/>
    </xf>
    <xf numFmtId="0" fontId="22" fillId="0" borderId="76" xfId="4" applyFont="1" applyBorder="1" applyAlignment="1">
      <alignment horizontal="center" vertical="center"/>
    </xf>
    <xf numFmtId="0" fontId="22" fillId="0" borderId="59" xfId="4" applyFont="1" applyBorder="1" applyAlignment="1">
      <alignment horizontal="center" vertical="center"/>
    </xf>
    <xf numFmtId="4" fontId="22" fillId="0" borderId="6" xfId="4" applyNumberFormat="1" applyFont="1" applyBorder="1" applyAlignment="1">
      <alignment horizontal="right" vertical="center"/>
    </xf>
    <xf numFmtId="0" fontId="22" fillId="0" borderId="58" xfId="4" applyFont="1" applyBorder="1" applyAlignment="1">
      <alignment horizontal="center" vertical="center"/>
    </xf>
    <xf numFmtId="0" fontId="34" fillId="0" borderId="0" xfId="4" applyFont="1" applyAlignment="1">
      <alignment vertical="top"/>
    </xf>
    <xf numFmtId="0" fontId="16" fillId="0" borderId="0" xfId="4" applyFont="1"/>
    <xf numFmtId="3" fontId="14" fillId="3" borderId="35" xfId="0" applyNumberFormat="1" applyFont="1" applyFill="1" applyBorder="1" applyAlignment="1">
      <alignment vertical="center" wrapText="1"/>
    </xf>
    <xf numFmtId="3" fontId="14" fillId="3" borderId="34" xfId="0" applyNumberFormat="1" applyFont="1" applyFill="1" applyBorder="1" applyAlignment="1">
      <alignment vertical="center" wrapText="1"/>
    </xf>
    <xf numFmtId="3" fontId="14" fillId="3" borderId="36" xfId="0" applyNumberFormat="1" applyFont="1" applyFill="1" applyBorder="1" applyAlignment="1">
      <alignment vertical="center" wrapText="1"/>
    </xf>
    <xf numFmtId="3" fontId="14" fillId="5" borderId="33" xfId="0" applyNumberFormat="1" applyFont="1" applyFill="1" applyBorder="1" applyAlignment="1">
      <alignment vertical="center" wrapText="1"/>
    </xf>
    <xf numFmtId="3" fontId="14" fillId="5" borderId="56" xfId="0" applyNumberFormat="1" applyFont="1" applyFill="1" applyBorder="1" applyAlignment="1">
      <alignment vertical="center" wrapText="1"/>
    </xf>
    <xf numFmtId="3" fontId="14" fillId="3" borderId="52" xfId="0" applyNumberFormat="1" applyFont="1" applyFill="1" applyBorder="1" applyAlignment="1">
      <alignment vertical="center" wrapText="1"/>
    </xf>
    <xf numFmtId="0" fontId="39" fillId="0" borderId="36" xfId="0" applyFont="1" applyBorder="1" applyAlignment="1">
      <alignment horizontal="right" vertical="center"/>
    </xf>
    <xf numFmtId="0" fontId="14" fillId="3" borderId="36"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71" xfId="0" applyFont="1" applyFill="1" applyBorder="1" applyAlignment="1">
      <alignment horizontal="center" vertical="center" wrapText="1"/>
    </xf>
    <xf numFmtId="0" fontId="14" fillId="4" borderId="52" xfId="7"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70"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5" borderId="52" xfId="0" applyFont="1" applyFill="1" applyBorder="1" applyAlignment="1">
      <alignment horizontal="center" vertical="center" wrapText="1"/>
    </xf>
    <xf numFmtId="0" fontId="14" fillId="5" borderId="56" xfId="0" applyFont="1" applyFill="1" applyBorder="1" applyAlignment="1">
      <alignment horizontal="center" vertical="center" wrapText="1"/>
    </xf>
    <xf numFmtId="0" fontId="16" fillId="5" borderId="71"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6" fillId="5" borderId="57" xfId="0" applyFont="1" applyFill="1" applyBorder="1" applyAlignment="1">
      <alignment horizontal="center" vertical="center" wrapText="1"/>
    </xf>
    <xf numFmtId="165" fontId="16" fillId="5" borderId="19" xfId="2" applyNumberFormat="1" applyFont="1" applyFill="1" applyBorder="1" applyAlignment="1">
      <alignment vertical="center" wrapText="1"/>
    </xf>
    <xf numFmtId="0" fontId="22" fillId="0" borderId="41" xfId="4" applyFont="1" applyBorder="1" applyAlignment="1">
      <alignment horizontal="center" vertical="center"/>
    </xf>
    <xf numFmtId="4" fontId="29" fillId="0" borderId="27" xfId="4" applyNumberFormat="1" applyFont="1" applyBorder="1" applyAlignment="1">
      <alignment vertical="center"/>
    </xf>
    <xf numFmtId="0" fontId="22" fillId="0" borderId="61" xfId="4" applyFont="1" applyBorder="1" applyAlignment="1">
      <alignment horizontal="center" vertical="center"/>
    </xf>
    <xf numFmtId="0" fontId="22" fillId="0" borderId="12" xfId="4" applyFont="1" applyBorder="1" applyAlignment="1">
      <alignment vertical="center"/>
    </xf>
    <xf numFmtId="0" fontId="22" fillId="0" borderId="18" xfId="4" applyFont="1" applyBorder="1" applyAlignment="1">
      <alignment horizontal="center" vertical="center" wrapText="1"/>
    </xf>
    <xf numFmtId="0" fontId="22" fillId="0" borderId="19" xfId="4" applyFont="1" applyBorder="1" applyAlignment="1">
      <alignment horizontal="center" vertical="center"/>
    </xf>
    <xf numFmtId="4" fontId="22" fillId="0" borderId="17" xfId="4" applyNumberFormat="1" applyFont="1" applyBorder="1" applyAlignment="1">
      <alignment horizontal="right" vertical="center"/>
    </xf>
    <xf numFmtId="0" fontId="22" fillId="0" borderId="50" xfId="4" applyFont="1" applyBorder="1" applyAlignment="1">
      <alignment horizontal="center" vertical="center" wrapText="1"/>
    </xf>
    <xf numFmtId="3" fontId="14" fillId="3" borderId="4" xfId="0" applyNumberFormat="1" applyFont="1" applyFill="1" applyBorder="1" applyAlignment="1">
      <alignment vertical="center" wrapText="1"/>
    </xf>
    <xf numFmtId="0" fontId="3" fillId="2" borderId="0" xfId="0" applyFont="1" applyFill="1"/>
    <xf numFmtId="0" fontId="7" fillId="2" borderId="12" xfId="4" applyFont="1" applyFill="1" applyBorder="1"/>
    <xf numFmtId="0" fontId="17" fillId="2" borderId="12" xfId="4" applyFont="1" applyFill="1" applyBorder="1"/>
    <xf numFmtId="0" fontId="17" fillId="2" borderId="62" xfId="4" applyFont="1" applyFill="1" applyBorder="1"/>
    <xf numFmtId="0" fontId="17" fillId="2" borderId="63" xfId="4" applyFont="1" applyFill="1" applyBorder="1"/>
    <xf numFmtId="0" fontId="2" fillId="2" borderId="0" xfId="0" applyFont="1" applyFill="1"/>
    <xf numFmtId="0" fontId="2" fillId="2" borderId="0" xfId="0" applyFont="1" applyFill="1" applyAlignment="1">
      <alignment horizontal="center"/>
    </xf>
    <xf numFmtId="0" fontId="22" fillId="2" borderId="36" xfId="4" applyFont="1" applyFill="1" applyBorder="1" applyAlignment="1">
      <alignment horizontal="left"/>
    </xf>
    <xf numFmtId="0" fontId="17" fillId="2" borderId="34" xfId="4" applyFont="1" applyFill="1" applyBorder="1" applyAlignment="1">
      <alignment horizontal="left"/>
    </xf>
    <xf numFmtId="0" fontId="17" fillId="2" borderId="35" xfId="4" applyFont="1" applyFill="1" applyBorder="1" applyAlignment="1">
      <alignment horizontal="left"/>
    </xf>
    <xf numFmtId="0" fontId="31" fillId="2" borderId="0" xfId="0" applyFont="1" applyFill="1"/>
    <xf numFmtId="0" fontId="32" fillId="2" borderId="0" xfId="0" applyFont="1" applyFill="1"/>
    <xf numFmtId="0" fontId="3" fillId="2" borderId="0" xfId="0" applyFont="1" applyFill="1" applyAlignment="1">
      <alignment horizontal="right"/>
    </xf>
    <xf numFmtId="1" fontId="54" fillId="2" borderId="36" xfId="0" applyNumberFormat="1" applyFont="1" applyFill="1" applyBorder="1" applyAlignment="1">
      <alignment horizontal="center"/>
    </xf>
    <xf numFmtId="1" fontId="54" fillId="2" borderId="0" xfId="0" applyNumberFormat="1" applyFont="1" applyFill="1" applyAlignment="1">
      <alignment horizontal="center"/>
    </xf>
    <xf numFmtId="0" fontId="3" fillId="2" borderId="56" xfId="0" applyFont="1" applyFill="1" applyBorder="1" applyAlignment="1">
      <alignment horizontal="center" vertical="center"/>
    </xf>
    <xf numFmtId="0" fontId="3" fillId="2" borderId="44" xfId="0" applyFont="1" applyFill="1" applyBorder="1" applyAlignment="1">
      <alignment horizontal="right"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3" fontId="3" fillId="2" borderId="7" xfId="0" applyNumberFormat="1" applyFont="1" applyFill="1" applyBorder="1" applyAlignment="1">
      <alignment vertical="center"/>
    </xf>
    <xf numFmtId="3" fontId="3" fillId="2" borderId="7" xfId="0" applyNumberFormat="1" applyFont="1" applyFill="1" applyBorder="1" applyAlignment="1">
      <alignment horizontal="center" vertical="center"/>
    </xf>
    <xf numFmtId="0" fontId="3" fillId="2" borderId="27" xfId="0" applyFont="1" applyFill="1" applyBorder="1" applyAlignment="1">
      <alignment horizontal="right" vertical="center"/>
    </xf>
    <xf numFmtId="4" fontId="2" fillId="2" borderId="1" xfId="0" applyNumberFormat="1" applyFont="1" applyFill="1" applyBorder="1" applyAlignment="1">
      <alignment vertical="center"/>
    </xf>
    <xf numFmtId="0" fontId="29" fillId="2" borderId="0" xfId="0" applyFont="1" applyFill="1"/>
    <xf numFmtId="0" fontId="3" fillId="2" borderId="8"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center" vertical="center"/>
    </xf>
    <xf numFmtId="3" fontId="2" fillId="2" borderId="0" xfId="0" applyNumberFormat="1" applyFont="1" applyFill="1" applyAlignment="1">
      <alignment vertical="center"/>
    </xf>
    <xf numFmtId="3" fontId="3" fillId="2" borderId="0" xfId="0" applyNumberFormat="1" applyFont="1" applyFill="1" applyAlignment="1">
      <alignment vertical="center"/>
    </xf>
    <xf numFmtId="3" fontId="2" fillId="2" borderId="0" xfId="0" applyNumberFormat="1" applyFont="1" applyFill="1" applyAlignment="1">
      <alignment horizontal="center" vertical="center"/>
    </xf>
    <xf numFmtId="3" fontId="3" fillId="2" borderId="0" xfId="0" applyNumberFormat="1" applyFont="1" applyFill="1" applyAlignment="1">
      <alignment horizontal="center" vertical="center"/>
    </xf>
    <xf numFmtId="0" fontId="3" fillId="2" borderId="0" xfId="0" applyFont="1" applyFill="1" applyAlignment="1">
      <alignment vertical="center"/>
    </xf>
    <xf numFmtId="3" fontId="2" fillId="2" borderId="0" xfId="0" applyNumberFormat="1" applyFont="1" applyFill="1"/>
    <xf numFmtId="1" fontId="54" fillId="2" borderId="36" xfId="0" applyNumberFormat="1" applyFont="1" applyFill="1" applyBorder="1" applyAlignment="1">
      <alignment horizontal="center" vertical="center"/>
    </xf>
    <xf numFmtId="0" fontId="3" fillId="2" borderId="26" xfId="0" applyFont="1" applyFill="1" applyBorder="1" applyAlignment="1">
      <alignment horizontal="center" vertical="center"/>
    </xf>
    <xf numFmtId="0" fontId="3" fillId="2" borderId="41" xfId="0" applyFont="1" applyFill="1" applyBorder="1" applyAlignment="1">
      <alignment horizontal="right" vertical="center"/>
    </xf>
    <xf numFmtId="0" fontId="3" fillId="2" borderId="42" xfId="0" applyFont="1" applyFill="1" applyBorder="1" applyAlignment="1">
      <alignment horizontal="center" vertical="center"/>
    </xf>
    <xf numFmtId="3" fontId="3" fillId="2" borderId="42" xfId="0" applyNumberFormat="1" applyFont="1" applyFill="1" applyBorder="1" applyAlignment="1">
      <alignment vertical="center"/>
    </xf>
    <xf numFmtId="3" fontId="2" fillId="2" borderId="42" xfId="0" applyNumberFormat="1" applyFont="1" applyFill="1" applyBorder="1" applyAlignment="1">
      <alignment vertical="center"/>
    </xf>
    <xf numFmtId="3" fontId="3" fillId="2" borderId="80" xfId="0" applyNumberFormat="1" applyFont="1" applyFill="1" applyBorder="1" applyAlignment="1">
      <alignment vertical="center"/>
    </xf>
    <xf numFmtId="0" fontId="2" fillId="2" borderId="0" xfId="0" applyFont="1" applyFill="1" applyAlignment="1">
      <alignment vertical="center"/>
    </xf>
    <xf numFmtId="3" fontId="3" fillId="2" borderId="42" xfId="0" applyNumberFormat="1" applyFont="1" applyFill="1" applyBorder="1" applyAlignment="1">
      <alignment horizontal="center" vertical="center"/>
    </xf>
    <xf numFmtId="3" fontId="3" fillId="2" borderId="80" xfId="0" applyNumberFormat="1" applyFont="1" applyFill="1" applyBorder="1" applyAlignment="1">
      <alignment horizontal="center" vertical="center"/>
    </xf>
    <xf numFmtId="3" fontId="3" fillId="2" borderId="1" xfId="0" applyNumberFormat="1" applyFont="1" applyFill="1" applyBorder="1" applyAlignment="1">
      <alignment vertical="center"/>
    </xf>
    <xf numFmtId="3" fontId="2" fillId="2" borderId="1" xfId="0" applyNumberFormat="1" applyFont="1" applyFill="1" applyBorder="1" applyAlignment="1">
      <alignment vertical="center"/>
    </xf>
    <xf numFmtId="3" fontId="3" fillId="2" borderId="1" xfId="0" applyNumberFormat="1" applyFont="1" applyFill="1" applyBorder="1" applyAlignment="1">
      <alignment horizontal="center" vertical="center"/>
    </xf>
    <xf numFmtId="0" fontId="3" fillId="2" borderId="49" xfId="0" applyFont="1" applyFill="1" applyBorder="1" applyAlignment="1">
      <alignment horizontal="right" vertical="center"/>
    </xf>
    <xf numFmtId="0" fontId="3" fillId="2" borderId="28" xfId="0" applyFont="1" applyFill="1" applyBorder="1" applyAlignment="1">
      <alignment horizontal="right" vertical="center"/>
    </xf>
    <xf numFmtId="0" fontId="49" fillId="2" borderId="0" xfId="0" applyFont="1" applyFill="1" applyAlignment="1">
      <alignment horizontal="center"/>
    </xf>
    <xf numFmtId="0" fontId="50" fillId="2" borderId="0" xfId="0" applyFont="1" applyFill="1" applyAlignment="1">
      <alignment horizontal="center"/>
    </xf>
    <xf numFmtId="3" fontId="2" fillId="2" borderId="0" xfId="0" applyNumberFormat="1" applyFont="1" applyFill="1" applyAlignment="1">
      <alignment horizontal="center"/>
    </xf>
    <xf numFmtId="3" fontId="3" fillId="2" borderId="0" xfId="0" applyNumberFormat="1" applyFont="1" applyFill="1" applyAlignment="1">
      <alignment horizontal="center"/>
    </xf>
    <xf numFmtId="0" fontId="3" fillId="2" borderId="37" xfId="0" applyFont="1" applyFill="1" applyBorder="1" applyAlignment="1">
      <alignment horizontal="center" vertical="center"/>
    </xf>
    <xf numFmtId="0" fontId="3" fillId="2" borderId="1" xfId="0" applyFont="1" applyFill="1" applyBorder="1" applyAlignment="1">
      <alignment horizontal="center"/>
    </xf>
    <xf numFmtId="0" fontId="3" fillId="2" borderId="8" xfId="0" applyFont="1" applyFill="1" applyBorder="1" applyAlignment="1">
      <alignment horizontal="center"/>
    </xf>
    <xf numFmtId="3" fontId="2" fillId="2" borderId="0" xfId="0" applyNumberFormat="1" applyFont="1" applyFill="1" applyAlignment="1">
      <alignment horizontal="left" vertical="center"/>
    </xf>
    <xf numFmtId="0" fontId="2" fillId="2" borderId="0" xfId="0" applyFont="1" applyFill="1" applyAlignment="1">
      <alignment horizontal="left" vertical="center"/>
    </xf>
    <xf numFmtId="3" fontId="3" fillId="2" borderId="0" xfId="0" applyNumberFormat="1" applyFont="1" applyFill="1"/>
    <xf numFmtId="0" fontId="14" fillId="0" borderId="41" xfId="4" applyFont="1" applyBorder="1"/>
    <xf numFmtId="0" fontId="42" fillId="0" borderId="61" xfId="4" applyFont="1" applyBorder="1"/>
    <xf numFmtId="0" fontId="14" fillId="0" borderId="0" xfId="4" applyFont="1" applyAlignment="1">
      <alignment horizontal="center"/>
    </xf>
    <xf numFmtId="0" fontId="22" fillId="0" borderId="72" xfId="4" applyFont="1" applyBorder="1" applyAlignment="1">
      <alignment horizontal="center" vertical="center" wrapText="1"/>
    </xf>
    <xf numFmtId="0" fontId="29" fillId="2" borderId="15" xfId="4" applyFont="1" applyFill="1" applyBorder="1" applyAlignment="1">
      <alignment vertical="center"/>
    </xf>
    <xf numFmtId="0" fontId="22" fillId="2" borderId="36" xfId="4" applyFont="1" applyFill="1" applyBorder="1" applyAlignment="1">
      <alignment vertical="center"/>
    </xf>
    <xf numFmtId="0" fontId="50" fillId="2" borderId="33" xfId="4" applyFont="1" applyFill="1" applyBorder="1" applyAlignment="1">
      <alignment vertical="center"/>
    </xf>
    <xf numFmtId="0" fontId="22" fillId="2" borderId="13" xfId="4" applyFont="1" applyFill="1" applyBorder="1" applyAlignment="1">
      <alignment vertical="center"/>
    </xf>
    <xf numFmtId="0" fontId="50" fillId="2" borderId="76" xfId="4" applyFont="1" applyFill="1" applyBorder="1" applyAlignment="1">
      <alignment vertical="center"/>
    </xf>
    <xf numFmtId="4" fontId="22" fillId="2" borderId="0" xfId="4" applyNumberFormat="1" applyFont="1" applyFill="1" applyAlignment="1">
      <alignment horizontal="right" vertical="center"/>
    </xf>
    <xf numFmtId="4" fontId="22" fillId="2" borderId="65" xfId="4" applyNumberFormat="1" applyFont="1" applyFill="1" applyBorder="1" applyAlignment="1">
      <alignment horizontal="right" vertical="center"/>
    </xf>
    <xf numFmtId="0" fontId="22" fillId="2" borderId="14" xfId="4" applyFont="1" applyFill="1" applyBorder="1" applyAlignment="1">
      <alignment vertical="center"/>
    </xf>
    <xf numFmtId="0" fontId="50" fillId="2" borderId="48" xfId="4" applyFont="1" applyFill="1" applyBorder="1" applyAlignment="1">
      <alignment vertical="center"/>
    </xf>
    <xf numFmtId="0" fontId="22" fillId="2" borderId="16" xfId="4" applyFont="1" applyFill="1" applyBorder="1" applyAlignment="1">
      <alignment vertical="center"/>
    </xf>
    <xf numFmtId="0" fontId="50" fillId="2" borderId="23" xfId="4" applyFont="1" applyFill="1" applyBorder="1" applyAlignment="1">
      <alignment vertical="center"/>
    </xf>
    <xf numFmtId="0" fontId="50" fillId="2" borderId="32" xfId="4" applyFont="1" applyFill="1" applyBorder="1" applyAlignment="1">
      <alignment vertical="center"/>
    </xf>
    <xf numFmtId="0" fontId="22" fillId="2" borderId="12" xfId="4" applyFont="1" applyFill="1" applyBorder="1" applyAlignment="1">
      <alignment vertical="center"/>
    </xf>
    <xf numFmtId="0" fontId="50" fillId="2" borderId="61" xfId="4" applyFont="1" applyFill="1" applyBorder="1" applyAlignment="1">
      <alignment vertical="center"/>
    </xf>
    <xf numFmtId="0" fontId="29" fillId="2" borderId="25" xfId="4" applyFont="1" applyFill="1" applyBorder="1" applyAlignment="1">
      <alignment vertical="center"/>
    </xf>
    <xf numFmtId="4" fontId="29" fillId="2" borderId="46" xfId="4" applyNumberFormat="1" applyFont="1" applyFill="1" applyBorder="1" applyAlignment="1">
      <alignment horizontal="right" vertical="center"/>
    </xf>
    <xf numFmtId="4" fontId="29" fillId="2" borderId="51" xfId="4" applyNumberFormat="1" applyFont="1" applyFill="1" applyBorder="1" applyAlignment="1">
      <alignment horizontal="right" vertical="center"/>
    </xf>
    <xf numFmtId="4" fontId="29" fillId="2" borderId="18" xfId="4" applyNumberFormat="1" applyFont="1" applyFill="1" applyBorder="1" applyAlignment="1">
      <alignment horizontal="right" vertical="center"/>
    </xf>
    <xf numFmtId="4" fontId="29" fillId="2" borderId="21" xfId="4" applyNumberFormat="1" applyFont="1" applyFill="1" applyBorder="1" applyAlignment="1">
      <alignment horizontal="right" vertical="center"/>
    </xf>
    <xf numFmtId="4" fontId="29" fillId="2" borderId="50" xfId="4" applyNumberFormat="1" applyFont="1" applyFill="1" applyBorder="1" applyAlignment="1">
      <alignment horizontal="right" vertical="center"/>
    </xf>
    <xf numFmtId="4" fontId="29" fillId="2" borderId="72" xfId="4" applyNumberFormat="1" applyFont="1" applyFill="1" applyBorder="1" applyAlignment="1">
      <alignment horizontal="right" vertical="center"/>
    </xf>
    <xf numFmtId="0" fontId="41" fillId="2" borderId="76" xfId="4" applyFont="1" applyFill="1" applyBorder="1" applyAlignment="1">
      <alignment vertical="center"/>
    </xf>
    <xf numFmtId="0" fontId="41" fillId="2" borderId="48" xfId="4" applyFont="1" applyFill="1" applyBorder="1" applyAlignment="1">
      <alignment vertical="center"/>
    </xf>
    <xf numFmtId="0" fontId="22" fillId="2" borderId="60" xfId="4" applyFont="1" applyFill="1" applyBorder="1" applyAlignment="1">
      <alignment vertical="center"/>
    </xf>
    <xf numFmtId="0" fontId="41" fillId="2" borderId="58" xfId="4" applyFont="1" applyFill="1" applyBorder="1" applyAlignment="1">
      <alignment vertical="center"/>
    </xf>
    <xf numFmtId="0" fontId="22" fillId="2" borderId="33" xfId="4" applyFont="1" applyFill="1" applyBorder="1" applyAlignment="1">
      <alignment vertical="center"/>
    </xf>
    <xf numFmtId="0" fontId="16" fillId="2" borderId="0" xfId="4" applyFont="1" applyFill="1"/>
    <xf numFmtId="0" fontId="14" fillId="2" borderId="0" xfId="4" applyFont="1" applyFill="1"/>
    <xf numFmtId="0" fontId="36" fillId="0" borderId="0" xfId="4" applyFont="1"/>
    <xf numFmtId="0" fontId="24" fillId="0" borderId="0" xfId="4" applyFont="1"/>
    <xf numFmtId="0" fontId="44" fillId="0" borderId="0" xfId="4" applyFont="1"/>
    <xf numFmtId="0" fontId="24" fillId="0" borderId="0" xfId="4" applyFont="1" applyAlignment="1">
      <alignment wrapText="1"/>
    </xf>
    <xf numFmtId="0" fontId="24" fillId="0" borderId="0" xfId="4" applyFont="1" applyAlignment="1">
      <alignment horizontal="left"/>
    </xf>
    <xf numFmtId="9" fontId="46" fillId="3" borderId="32" xfId="1" applyNumberFormat="1" applyFont="1" applyFill="1" applyBorder="1" applyAlignment="1">
      <alignment horizontal="center" vertical="center" wrapText="1"/>
    </xf>
    <xf numFmtId="3" fontId="46" fillId="3" borderId="12" xfId="1" applyNumberFormat="1" applyFont="1" applyFill="1" applyBorder="1" applyAlignment="1">
      <alignment vertical="center" wrapText="1"/>
    </xf>
    <xf numFmtId="3" fontId="46" fillId="3" borderId="14" xfId="1" applyNumberFormat="1" applyFont="1" applyFill="1" applyBorder="1" applyAlignment="1">
      <alignment vertical="center" wrapText="1"/>
    </xf>
    <xf numFmtId="3" fontId="46" fillId="3" borderId="5" xfId="1" applyNumberFormat="1" applyFont="1" applyFill="1" applyBorder="1" applyAlignment="1">
      <alignment vertical="center" wrapText="1"/>
    </xf>
    <xf numFmtId="3" fontId="46" fillId="3" borderId="32" xfId="1" applyNumberFormat="1" applyFont="1" applyFill="1" applyBorder="1" applyAlignment="1">
      <alignment vertical="center" wrapText="1"/>
    </xf>
    <xf numFmtId="3" fontId="46" fillId="3" borderId="53" xfId="1" applyNumberFormat="1" applyFont="1" applyFill="1" applyBorder="1" applyAlignment="1">
      <alignment vertical="center" wrapText="1"/>
    </xf>
    <xf numFmtId="3" fontId="46" fillId="3" borderId="36" xfId="1" applyNumberFormat="1" applyFont="1" applyFill="1" applyBorder="1" applyAlignment="1">
      <alignment vertical="center" wrapText="1"/>
    </xf>
    <xf numFmtId="9" fontId="46" fillId="3" borderId="36" xfId="1" applyNumberFormat="1" applyFont="1" applyFill="1" applyBorder="1" applyAlignment="1">
      <alignment horizontal="center" vertical="center" wrapText="1"/>
    </xf>
    <xf numFmtId="4" fontId="22" fillId="3" borderId="35" xfId="4" applyNumberFormat="1" applyFont="1" applyFill="1" applyBorder="1" applyAlignment="1">
      <alignment vertical="center"/>
    </xf>
    <xf numFmtId="4" fontId="22" fillId="3" borderId="34" xfId="4" applyNumberFormat="1" applyFont="1" applyFill="1" applyBorder="1" applyAlignment="1">
      <alignment horizontal="right" vertical="center"/>
    </xf>
    <xf numFmtId="4" fontId="22" fillId="3" borderId="57" xfId="4" applyNumberFormat="1" applyFont="1" applyFill="1" applyBorder="1" applyAlignment="1">
      <alignment horizontal="right" vertical="center"/>
    </xf>
    <xf numFmtId="3" fontId="14" fillId="3" borderId="14" xfId="4" applyNumberFormat="1" applyFont="1" applyFill="1" applyBorder="1" applyAlignment="1">
      <alignment vertical="center" wrapText="1"/>
    </xf>
    <xf numFmtId="0" fontId="56" fillId="0" borderId="0" xfId="7" applyFont="1"/>
    <xf numFmtId="0" fontId="57" fillId="0" borderId="0" xfId="7" applyFont="1"/>
    <xf numFmtId="0" fontId="21" fillId="0" borderId="0" xfId="7" applyFont="1" applyAlignment="1">
      <alignment vertical="center"/>
    </xf>
    <xf numFmtId="0" fontId="57" fillId="0" borderId="0" xfId="7" applyFont="1" applyAlignment="1">
      <alignment vertical="center"/>
    </xf>
    <xf numFmtId="0" fontId="14" fillId="2" borderId="0" xfId="0" applyFont="1" applyFill="1"/>
    <xf numFmtId="0" fontId="57" fillId="2" borderId="33" xfId="0" applyFont="1" applyFill="1" applyBorder="1"/>
    <xf numFmtId="0" fontId="16" fillId="2" borderId="0" xfId="0" applyFont="1" applyFill="1"/>
    <xf numFmtId="0" fontId="16" fillId="2" borderId="0" xfId="4" applyFont="1" applyFill="1" applyAlignment="1">
      <alignment vertical="center"/>
    </xf>
    <xf numFmtId="0" fontId="16" fillId="2" borderId="0" xfId="0" quotePrefix="1" applyFont="1" applyFill="1"/>
    <xf numFmtId="0" fontId="16" fillId="2" borderId="0" xfId="7" applyFill="1" applyAlignment="1">
      <alignment horizontal="left"/>
    </xf>
    <xf numFmtId="0" fontId="28" fillId="2" borderId="0" xfId="0" applyFont="1" applyFill="1"/>
    <xf numFmtId="0" fontId="21" fillId="0" borderId="36" xfId="1" applyFont="1" applyBorder="1" applyAlignment="1">
      <alignment horizontal="left"/>
    </xf>
    <xf numFmtId="0" fontId="22" fillId="0" borderId="36" xfId="1" applyFont="1" applyBorder="1" applyAlignment="1">
      <alignment horizontal="left" wrapText="1"/>
    </xf>
    <xf numFmtId="0" fontId="57" fillId="0" borderId="0" xfId="0" applyFont="1" applyAlignment="1">
      <alignment vertical="center"/>
    </xf>
    <xf numFmtId="0" fontId="16" fillId="2" borderId="0" xfId="0" applyFont="1" applyFill="1" applyAlignment="1">
      <alignment horizontal="left"/>
    </xf>
    <xf numFmtId="0" fontId="16" fillId="2" borderId="0" xfId="0" applyFont="1" applyFill="1" applyAlignment="1">
      <alignment wrapText="1"/>
    </xf>
    <xf numFmtId="0" fontId="16" fillId="2" borderId="0" xfId="0" applyFont="1" applyFill="1" applyAlignment="1">
      <alignment horizontal="left" wrapText="1"/>
    </xf>
    <xf numFmtId="0" fontId="22" fillId="0" borderId="30" xfId="0" applyFont="1" applyBorder="1"/>
    <xf numFmtId="0" fontId="17" fillId="0" borderId="0" xfId="1" applyFont="1" applyAlignment="1">
      <alignment vertical="center"/>
    </xf>
    <xf numFmtId="0" fontId="40" fillId="0" borderId="0" xfId="4" applyFont="1"/>
    <xf numFmtId="0" fontId="20" fillId="0" borderId="62" xfId="0" applyFont="1" applyBorder="1"/>
    <xf numFmtId="0" fontId="17" fillId="0" borderId="62" xfId="1" applyFont="1" applyBorder="1" applyAlignment="1">
      <alignment vertical="center"/>
    </xf>
    <xf numFmtId="0" fontId="17" fillId="0" borderId="63" xfId="1" applyFont="1" applyBorder="1" applyAlignment="1">
      <alignment vertical="center"/>
    </xf>
    <xf numFmtId="0" fontId="22" fillId="0" borderId="61" xfId="1" applyFont="1" applyBorder="1" applyAlignment="1">
      <alignment vertical="center"/>
    </xf>
    <xf numFmtId="0" fontId="17" fillId="0" borderId="61" xfId="1" applyFont="1" applyBorder="1" applyAlignment="1">
      <alignment vertical="center"/>
    </xf>
    <xf numFmtId="0" fontId="16" fillId="0" borderId="60" xfId="0" applyFont="1" applyBorder="1" applyAlignment="1">
      <alignment horizontal="right"/>
    </xf>
    <xf numFmtId="0" fontId="22" fillId="0" borderId="10" xfId="0" applyFont="1" applyBorder="1" applyAlignment="1">
      <alignment vertical="center" wrapText="1"/>
    </xf>
    <xf numFmtId="0" fontId="14" fillId="0" borderId="10" xfId="0" applyFont="1" applyBorder="1" applyAlignment="1">
      <alignment vertical="center" wrapText="1"/>
    </xf>
    <xf numFmtId="0" fontId="21" fillId="0" borderId="35" xfId="0" applyFont="1" applyBorder="1" applyAlignment="1">
      <alignment vertical="center"/>
    </xf>
    <xf numFmtId="0" fontId="31" fillId="0" borderId="0" xfId="4" applyFont="1" applyAlignment="1">
      <alignment wrapText="1"/>
    </xf>
    <xf numFmtId="0" fontId="31" fillId="0" borderId="0" xfId="4" applyFont="1"/>
    <xf numFmtId="0" fontId="18" fillId="0" borderId="33" xfId="1" applyFont="1" applyBorder="1"/>
    <xf numFmtId="0" fontId="18" fillId="0" borderId="35" xfId="1" applyFont="1" applyBorder="1"/>
    <xf numFmtId="0" fontId="18" fillId="0" borderId="63" xfId="1" applyFont="1" applyBorder="1"/>
    <xf numFmtId="0" fontId="18" fillId="0" borderId="61" xfId="1" applyFont="1" applyBorder="1"/>
    <xf numFmtId="1" fontId="14" fillId="0" borderId="32" xfId="0" applyNumberFormat="1" applyFont="1" applyBorder="1" applyAlignment="1">
      <alignment horizontal="center" vertical="center" wrapText="1"/>
    </xf>
    <xf numFmtId="1" fontId="14" fillId="0" borderId="31" xfId="0" applyNumberFormat="1" applyFont="1" applyBorder="1" applyAlignment="1">
      <alignment horizontal="center" vertical="center" wrapText="1"/>
    </xf>
    <xf numFmtId="0" fontId="21" fillId="0" borderId="0" xfId="4" applyFont="1" applyAlignment="1">
      <alignment vertical="center"/>
    </xf>
    <xf numFmtId="0" fontId="57" fillId="0" borderId="0" xfId="4" applyFont="1" applyAlignment="1">
      <alignment vertical="center"/>
    </xf>
    <xf numFmtId="0" fontId="18" fillId="0" borderId="0" xfId="4" applyFont="1"/>
    <xf numFmtId="1" fontId="17" fillId="0" borderId="0" xfId="4" applyNumberFormat="1" applyFont="1"/>
    <xf numFmtId="0" fontId="22" fillId="0" borderId="63" xfId="4" applyFont="1" applyBorder="1"/>
    <xf numFmtId="0" fontId="14" fillId="0" borderId="33" xfId="4" applyFont="1" applyBorder="1"/>
    <xf numFmtId="0" fontId="22" fillId="0" borderId="35" xfId="4" applyFont="1" applyBorder="1"/>
    <xf numFmtId="0" fontId="26" fillId="0" borderId="0" xfId="1" applyFont="1" applyAlignment="1">
      <alignment horizontal="center"/>
    </xf>
    <xf numFmtId="1" fontId="55" fillId="0" borderId="36" xfId="4" applyNumberFormat="1" applyFont="1" applyBorder="1" applyAlignment="1">
      <alignment horizontal="center" vertical="center" wrapText="1"/>
    </xf>
    <xf numFmtId="0" fontId="59" fillId="0" borderId="0" xfId="4" applyFont="1"/>
    <xf numFmtId="0" fontId="60" fillId="0" borderId="0" xfId="4" applyFont="1" applyAlignment="1">
      <alignment horizontal="left"/>
    </xf>
    <xf numFmtId="0" fontId="58" fillId="0" borderId="0" xfId="4" applyFont="1"/>
    <xf numFmtId="0" fontId="59" fillId="0" borderId="0" xfId="1" applyFont="1"/>
    <xf numFmtId="0" fontId="60" fillId="0" borderId="0" xfId="4" applyFont="1"/>
    <xf numFmtId="0" fontId="21" fillId="0" borderId="55" xfId="7" applyFont="1" applyBorder="1" applyAlignment="1">
      <alignment vertical="center" wrapText="1"/>
    </xf>
    <xf numFmtId="0" fontId="30" fillId="0" borderId="0" xfId="7" applyFont="1" applyAlignment="1">
      <alignment vertical="center"/>
    </xf>
    <xf numFmtId="0" fontId="30" fillId="0" borderId="0" xfId="7" applyFont="1" applyAlignment="1">
      <alignment vertical="center" wrapText="1"/>
    </xf>
    <xf numFmtId="0" fontId="30" fillId="0" borderId="0" xfId="7" applyFont="1" applyAlignment="1">
      <alignment horizontal="center" vertical="center"/>
    </xf>
    <xf numFmtId="4" fontId="30" fillId="0" borderId="0" xfId="7" applyNumberFormat="1" applyFont="1" applyAlignment="1">
      <alignment horizontal="center" vertical="center" wrapText="1"/>
    </xf>
    <xf numFmtId="4" fontId="30" fillId="0" borderId="0" xfId="7" applyNumberFormat="1" applyFont="1" applyAlignment="1">
      <alignment horizontal="center" vertical="center"/>
    </xf>
    <xf numFmtId="0" fontId="21" fillId="0" borderId="80" xfId="7" applyFont="1" applyBorder="1" applyAlignment="1">
      <alignment horizontal="center" vertical="center" wrapText="1"/>
    </xf>
    <xf numFmtId="0" fontId="21" fillId="2" borderId="80" xfId="7" applyFont="1" applyFill="1" applyBorder="1" applyAlignment="1">
      <alignment horizontal="center" vertical="center" wrapText="1"/>
    </xf>
    <xf numFmtId="0" fontId="21" fillId="2" borderId="57" xfId="7" applyFont="1" applyFill="1" applyBorder="1" applyAlignment="1">
      <alignment horizontal="center" vertical="center" wrapText="1"/>
    </xf>
    <xf numFmtId="0" fontId="21" fillId="0" borderId="74" xfId="7" applyFont="1" applyBorder="1" applyAlignment="1">
      <alignment horizontal="center" vertical="center" wrapText="1"/>
    </xf>
    <xf numFmtId="4" fontId="21" fillId="0" borderId="57" xfId="7" applyNumberFormat="1" applyFont="1" applyBorder="1" applyAlignment="1">
      <alignment horizontal="center" vertical="center"/>
    </xf>
    <xf numFmtId="3" fontId="21" fillId="0" borderId="33" xfId="7" applyNumberFormat="1" applyFont="1" applyBorder="1" applyAlignment="1">
      <alignment horizontal="center" vertical="center" wrapText="1"/>
    </xf>
    <xf numFmtId="0" fontId="16" fillId="0" borderId="23" xfId="0" applyFont="1" applyBorder="1" applyAlignment="1">
      <alignment horizontal="right"/>
    </xf>
    <xf numFmtId="0" fontId="16" fillId="0" borderId="16" xfId="0" applyFont="1" applyBorder="1" applyAlignment="1">
      <alignment vertical="center" wrapText="1"/>
    </xf>
    <xf numFmtId="0" fontId="16" fillId="0" borderId="55" xfId="0" applyFont="1" applyBorder="1" applyAlignment="1">
      <alignment horizontal="right" vertical="center"/>
    </xf>
    <xf numFmtId="16" fontId="16" fillId="0" borderId="55" xfId="0" applyNumberFormat="1" applyFont="1" applyBorder="1" applyAlignment="1">
      <alignment horizontal="right" vertical="center"/>
    </xf>
    <xf numFmtId="0" fontId="16" fillId="0" borderId="0" xfId="0" applyFont="1" applyAlignment="1">
      <alignment vertical="center"/>
    </xf>
    <xf numFmtId="0" fontId="16" fillId="0" borderId="13" xfId="0" applyFont="1" applyBorder="1" applyAlignment="1">
      <alignment vertical="center"/>
    </xf>
    <xf numFmtId="3" fontId="14" fillId="3" borderId="48" xfId="0" applyNumberFormat="1" applyFont="1" applyFill="1" applyBorder="1"/>
    <xf numFmtId="3" fontId="14" fillId="3" borderId="5" xfId="0" applyNumberFormat="1" applyFont="1" applyFill="1" applyBorder="1"/>
    <xf numFmtId="3" fontId="14" fillId="3" borderId="14" xfId="0" applyNumberFormat="1" applyFont="1" applyFill="1" applyBorder="1"/>
    <xf numFmtId="3" fontId="14" fillId="3" borderId="26" xfId="0" applyNumberFormat="1" applyFont="1" applyFill="1" applyBorder="1" applyAlignment="1">
      <alignment vertical="center" wrapText="1"/>
    </xf>
    <xf numFmtId="3" fontId="14" fillId="3" borderId="5" xfId="0" applyNumberFormat="1" applyFont="1" applyFill="1" applyBorder="1" applyAlignment="1">
      <alignment vertical="center" wrapText="1"/>
    </xf>
    <xf numFmtId="3" fontId="14" fillId="3" borderId="48" xfId="0" applyNumberFormat="1" applyFont="1" applyFill="1" applyBorder="1" applyAlignment="1">
      <alignment vertical="center" wrapText="1"/>
    </xf>
    <xf numFmtId="3" fontId="14" fillId="3" borderId="17" xfId="0" applyNumberFormat="1" applyFont="1" applyFill="1" applyBorder="1" applyAlignment="1">
      <alignment vertical="center" wrapText="1"/>
    </xf>
    <xf numFmtId="0" fontId="22" fillId="0" borderId="25" xfId="0" applyFont="1" applyBorder="1" applyAlignment="1">
      <alignment vertical="center" wrapText="1"/>
    </xf>
    <xf numFmtId="3" fontId="14" fillId="5" borderId="20" xfId="0" applyNumberFormat="1" applyFont="1" applyFill="1" applyBorder="1" applyAlignment="1">
      <alignment vertical="center" wrapText="1"/>
    </xf>
    <xf numFmtId="43" fontId="16" fillId="0" borderId="0" xfId="9" applyFont="1"/>
    <xf numFmtId="165" fontId="16" fillId="5" borderId="21" xfId="2" applyNumberFormat="1" applyFont="1" applyFill="1" applyBorder="1" applyAlignment="1">
      <alignment vertical="center" wrapText="1"/>
    </xf>
    <xf numFmtId="4" fontId="16" fillId="5" borderId="1" xfId="0" applyNumberFormat="1" applyFont="1" applyFill="1" applyBorder="1" applyAlignment="1">
      <alignment vertical="center" wrapText="1"/>
    </xf>
    <xf numFmtId="165" fontId="16" fillId="5" borderId="18" xfId="2" applyNumberFormat="1" applyFont="1" applyFill="1" applyBorder="1" applyAlignment="1">
      <alignment vertical="center" wrapText="1"/>
    </xf>
    <xf numFmtId="4" fontId="14" fillId="5" borderId="5" xfId="0" applyNumberFormat="1" applyFont="1" applyFill="1" applyBorder="1" applyAlignment="1">
      <alignment vertical="center" wrapText="1"/>
    </xf>
    <xf numFmtId="165" fontId="14" fillId="5" borderId="6" xfId="2" applyNumberFormat="1" applyFont="1" applyFill="1" applyBorder="1" applyAlignment="1">
      <alignment vertical="center" wrapText="1"/>
    </xf>
    <xf numFmtId="165" fontId="16" fillId="5" borderId="7" xfId="2" applyNumberFormat="1" applyFont="1" applyFill="1" applyBorder="1" applyAlignment="1">
      <alignment vertical="center" wrapText="1"/>
    </xf>
    <xf numFmtId="4" fontId="16" fillId="5" borderId="37" xfId="0" applyNumberFormat="1" applyFont="1" applyFill="1" applyBorder="1" applyAlignment="1">
      <alignment vertical="center" wrapText="1"/>
    </xf>
    <xf numFmtId="165" fontId="16" fillId="5" borderId="39" xfId="2" applyNumberFormat="1" applyFont="1" applyFill="1" applyBorder="1" applyAlignment="1">
      <alignment vertical="center" wrapText="1"/>
    </xf>
    <xf numFmtId="3" fontId="14" fillId="5" borderId="26" xfId="0" applyNumberFormat="1" applyFont="1" applyFill="1" applyBorder="1" applyAlignment="1">
      <alignment vertical="center" wrapText="1"/>
    </xf>
    <xf numFmtId="4" fontId="16" fillId="5" borderId="4" xfId="0" applyNumberFormat="1" applyFont="1" applyFill="1" applyBorder="1" applyAlignment="1">
      <alignment vertical="center" wrapText="1"/>
    </xf>
    <xf numFmtId="165" fontId="16" fillId="5" borderId="24" xfId="2" applyNumberFormat="1" applyFont="1" applyFill="1" applyBorder="1" applyAlignment="1">
      <alignment vertical="center" wrapText="1"/>
    </xf>
    <xf numFmtId="4" fontId="14" fillId="5" borderId="52" xfId="0" applyNumberFormat="1" applyFont="1" applyFill="1" applyBorder="1" applyAlignment="1">
      <alignment vertical="center" wrapText="1"/>
    </xf>
    <xf numFmtId="165" fontId="14" fillId="5" borderId="57" xfId="2" applyNumberFormat="1" applyFont="1" applyFill="1" applyBorder="1" applyAlignment="1">
      <alignment vertical="center" wrapText="1"/>
    </xf>
    <xf numFmtId="4" fontId="14" fillId="5" borderId="4" xfId="0" applyNumberFormat="1" applyFont="1" applyFill="1" applyBorder="1" applyAlignment="1">
      <alignment vertical="center" wrapText="1"/>
    </xf>
    <xf numFmtId="165" fontId="14" fillId="5" borderId="24" xfId="2" applyNumberFormat="1" applyFont="1" applyFill="1" applyBorder="1" applyAlignment="1">
      <alignment vertical="center" wrapText="1"/>
    </xf>
    <xf numFmtId="0" fontId="14" fillId="0" borderId="76" xfId="0" applyFont="1" applyBorder="1" applyAlignment="1">
      <alignment horizontal="center" vertical="center"/>
    </xf>
    <xf numFmtId="0" fontId="14" fillId="3" borderId="64" xfId="0" applyFont="1" applyFill="1" applyBorder="1" applyAlignment="1">
      <alignment horizontal="center" vertical="center" wrapText="1"/>
    </xf>
    <xf numFmtId="0" fontId="14" fillId="3" borderId="13" xfId="0" applyFont="1" applyFill="1" applyBorder="1" applyAlignment="1">
      <alignment horizontal="center" vertical="center" wrapText="1"/>
    </xf>
    <xf numFmtId="165" fontId="14" fillId="5" borderId="51" xfId="2" applyNumberFormat="1" applyFont="1" applyFill="1" applyBorder="1" applyAlignment="1">
      <alignment vertical="center" wrapText="1"/>
    </xf>
    <xf numFmtId="0" fontId="14" fillId="0" borderId="48" xfId="0" applyFont="1" applyBorder="1" applyAlignment="1">
      <alignment horizontal="right"/>
    </xf>
    <xf numFmtId="0" fontId="22" fillId="0" borderId="14" xfId="0" applyFont="1" applyBorder="1" applyAlignment="1">
      <alignment vertical="center" wrapText="1"/>
    </xf>
    <xf numFmtId="3" fontId="14" fillId="3" borderId="10" xfId="0" applyNumberFormat="1" applyFont="1" applyFill="1" applyBorder="1" applyAlignment="1">
      <alignment vertical="center" wrapText="1"/>
    </xf>
    <xf numFmtId="165" fontId="14" fillId="5" borderId="20" xfId="2" applyNumberFormat="1" applyFont="1" applyFill="1" applyBorder="1" applyAlignment="1">
      <alignment vertical="center" wrapText="1"/>
    </xf>
    <xf numFmtId="165" fontId="14" fillId="5" borderId="17" xfId="2" applyNumberFormat="1" applyFont="1" applyFill="1" applyBorder="1" applyAlignment="1">
      <alignment vertical="center" wrapText="1"/>
    </xf>
    <xf numFmtId="4" fontId="16" fillId="5" borderId="8" xfId="0" applyNumberFormat="1" applyFont="1" applyFill="1" applyBorder="1" applyAlignment="1">
      <alignment vertical="center" wrapText="1"/>
    </xf>
    <xf numFmtId="165" fontId="16" fillId="5" borderId="22" xfId="2" applyNumberFormat="1" applyFont="1" applyFill="1" applyBorder="1" applyAlignment="1">
      <alignment vertical="center" wrapText="1"/>
    </xf>
    <xf numFmtId="3" fontId="14" fillId="3" borderId="47" xfId="0" applyNumberFormat="1" applyFont="1" applyFill="1" applyBorder="1" applyAlignment="1">
      <alignment vertical="center" wrapText="1"/>
    </xf>
    <xf numFmtId="165" fontId="16" fillId="5" borderId="51" xfId="2" applyNumberFormat="1" applyFont="1" applyFill="1" applyBorder="1" applyAlignment="1">
      <alignment vertical="center" wrapText="1"/>
    </xf>
    <xf numFmtId="0" fontId="16" fillId="0" borderId="13" xfId="0" quotePrefix="1" applyFont="1" applyBorder="1" applyAlignment="1">
      <alignment horizontal="left" vertical="center" indent="25"/>
    </xf>
    <xf numFmtId="165" fontId="16" fillId="5" borderId="72" xfId="2" applyNumberFormat="1" applyFont="1" applyFill="1" applyBorder="1" applyAlignment="1">
      <alignment vertical="center" wrapText="1"/>
    </xf>
    <xf numFmtId="165" fontId="16" fillId="5" borderId="50" xfId="2" applyNumberFormat="1" applyFont="1" applyFill="1" applyBorder="1" applyAlignment="1">
      <alignment vertical="center" wrapText="1"/>
    </xf>
    <xf numFmtId="3" fontId="14" fillId="3" borderId="33" xfId="0" applyNumberFormat="1" applyFont="1" applyFill="1" applyBorder="1" applyAlignment="1">
      <alignment vertical="center" wrapText="1"/>
    </xf>
    <xf numFmtId="165" fontId="14" fillId="5" borderId="35" xfId="2" applyNumberFormat="1" applyFont="1" applyFill="1" applyBorder="1" applyAlignment="1">
      <alignment vertical="center" wrapText="1"/>
    </xf>
    <xf numFmtId="165" fontId="14" fillId="5" borderId="34" xfId="2" applyNumberFormat="1" applyFont="1" applyFill="1" applyBorder="1" applyAlignment="1">
      <alignment vertical="center" wrapText="1"/>
    </xf>
    <xf numFmtId="0" fontId="39" fillId="0" borderId="13" xfId="0" applyFont="1" applyBorder="1" applyAlignment="1">
      <alignment horizontal="right" vertical="center"/>
    </xf>
    <xf numFmtId="0" fontId="39" fillId="0" borderId="13" xfId="0" applyFont="1" applyBorder="1" applyAlignment="1">
      <alignment vertical="center" wrapText="1"/>
    </xf>
    <xf numFmtId="4" fontId="14" fillId="5" borderId="10" xfId="0" applyNumberFormat="1" applyFont="1" applyFill="1" applyBorder="1" applyAlignment="1">
      <alignment vertical="center" wrapText="1"/>
    </xf>
    <xf numFmtId="4" fontId="16" fillId="5" borderId="2" xfId="0" applyNumberFormat="1" applyFont="1" applyFill="1" applyBorder="1" applyAlignment="1">
      <alignment vertical="center" wrapText="1"/>
    </xf>
    <xf numFmtId="4" fontId="16" fillId="5" borderId="11" xfId="0" applyNumberFormat="1" applyFont="1" applyFill="1" applyBorder="1" applyAlignment="1">
      <alignment vertical="center" wrapText="1"/>
    </xf>
    <xf numFmtId="4" fontId="14" fillId="5" borderId="3" xfId="0" applyNumberFormat="1" applyFont="1" applyFill="1" applyBorder="1" applyAlignment="1">
      <alignment vertical="center" wrapText="1"/>
    </xf>
    <xf numFmtId="4" fontId="16" fillId="5" borderId="3" xfId="0" applyNumberFormat="1" applyFont="1" applyFill="1" applyBorder="1" applyAlignment="1">
      <alignment vertical="center" wrapText="1"/>
    </xf>
    <xf numFmtId="4" fontId="16" fillId="5" borderId="38" xfId="0" applyNumberFormat="1" applyFont="1" applyFill="1" applyBorder="1" applyAlignment="1">
      <alignment vertical="center" wrapText="1"/>
    </xf>
    <xf numFmtId="4" fontId="14" fillId="5" borderId="70" xfId="0" applyNumberFormat="1" applyFont="1" applyFill="1" applyBorder="1" applyAlignment="1">
      <alignment vertical="center" wrapText="1"/>
    </xf>
    <xf numFmtId="3" fontId="14" fillId="5" borderId="48" xfId="0" applyNumberFormat="1" applyFont="1" applyFill="1" applyBorder="1" applyAlignment="1">
      <alignment vertical="center" wrapText="1"/>
    </xf>
    <xf numFmtId="0" fontId="14" fillId="5" borderId="42" xfId="0" applyFont="1" applyFill="1" applyBorder="1" applyAlignment="1">
      <alignment horizontal="center" vertical="center" wrapText="1"/>
    </xf>
    <xf numFmtId="0" fontId="14" fillId="5" borderId="74" xfId="0" applyFont="1" applyFill="1" applyBorder="1" applyAlignment="1">
      <alignment horizontal="center" vertical="center" wrapText="1"/>
    </xf>
    <xf numFmtId="3" fontId="14" fillId="5" borderId="17" xfId="0" applyNumberFormat="1" applyFont="1" applyFill="1" applyBorder="1" applyAlignment="1">
      <alignment vertical="center" wrapText="1"/>
    </xf>
    <xf numFmtId="0" fontId="14" fillId="5" borderId="33"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4" fillId="4" borderId="34" xfId="7" applyFont="1" applyFill="1" applyBorder="1" applyAlignment="1">
      <alignment horizontal="center" vertical="center" wrapText="1"/>
    </xf>
    <xf numFmtId="0" fontId="14" fillId="0" borderId="76" xfId="0" applyFont="1" applyBorder="1" applyAlignment="1">
      <alignment horizontal="center" vertical="center" wrapText="1"/>
    </xf>
    <xf numFmtId="0" fontId="21" fillId="0" borderId="35" xfId="0" applyFont="1" applyBorder="1" applyAlignment="1">
      <alignment horizontal="center" vertical="center"/>
    </xf>
    <xf numFmtId="3" fontId="14" fillId="3" borderId="17" xfId="0" applyNumberFormat="1" applyFont="1" applyFill="1" applyBorder="1"/>
    <xf numFmtId="3" fontId="2" fillId="2" borderId="4" xfId="0" applyNumberFormat="1" applyFont="1" applyFill="1" applyBorder="1" applyAlignment="1">
      <alignment vertical="center"/>
    </xf>
    <xf numFmtId="3" fontId="22" fillId="3" borderId="39" xfId="0" applyNumberFormat="1" applyFont="1" applyFill="1" applyBorder="1" applyAlignment="1">
      <alignment vertical="center"/>
    </xf>
    <xf numFmtId="3" fontId="22" fillId="3" borderId="9" xfId="0" applyNumberFormat="1" applyFont="1" applyFill="1" applyBorder="1" applyAlignment="1">
      <alignment vertical="center"/>
    </xf>
    <xf numFmtId="0" fontId="3" fillId="2" borderId="8" xfId="0" applyFont="1" applyFill="1" applyBorder="1" applyAlignment="1">
      <alignment vertical="center" wrapText="1"/>
    </xf>
    <xf numFmtId="3" fontId="3" fillId="3" borderId="8" xfId="0" applyNumberFormat="1" applyFont="1" applyFill="1" applyBorder="1" applyAlignment="1">
      <alignment vertical="center"/>
    </xf>
    <xf numFmtId="0" fontId="22" fillId="2" borderId="8" xfId="0" applyFont="1" applyFill="1" applyBorder="1" applyAlignment="1">
      <alignment vertical="center"/>
    </xf>
    <xf numFmtId="0" fontId="22" fillId="2" borderId="8" xfId="0" applyFont="1" applyFill="1" applyBorder="1" applyAlignment="1">
      <alignment horizontal="center" vertical="center"/>
    </xf>
    <xf numFmtId="3" fontId="22" fillId="3" borderId="8" xfId="0" applyNumberFormat="1" applyFont="1" applyFill="1" applyBorder="1" applyAlignment="1">
      <alignment vertical="center"/>
    </xf>
    <xf numFmtId="0" fontId="3" fillId="2" borderId="56" xfId="0" applyFont="1" applyFill="1" applyBorder="1" applyAlignment="1">
      <alignment horizontal="right" vertical="center"/>
    </xf>
    <xf numFmtId="0" fontId="3" fillId="2" borderId="4"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xf>
    <xf numFmtId="0" fontId="3" fillId="2" borderId="0" xfId="0" applyFont="1" applyFill="1" applyAlignment="1">
      <alignment vertical="center" wrapText="1"/>
    </xf>
    <xf numFmtId="0" fontId="3" fillId="2" borderId="37" xfId="0" applyFont="1" applyFill="1" applyBorder="1" applyAlignment="1">
      <alignment vertical="center" wrapText="1"/>
    </xf>
    <xf numFmtId="0" fontId="3" fillId="2" borderId="42" xfId="0" applyFont="1" applyFill="1" applyBorder="1" applyAlignment="1">
      <alignment vertical="center" wrapText="1"/>
    </xf>
    <xf numFmtId="0" fontId="41" fillId="2" borderId="0" xfId="0" applyFont="1" applyFill="1"/>
    <xf numFmtId="0" fontId="3" fillId="2" borderId="8" xfId="0" applyFont="1" applyFill="1" applyBorder="1" applyAlignment="1">
      <alignment vertical="center"/>
    </xf>
    <xf numFmtId="0" fontId="3" fillId="2" borderId="1" xfId="0" applyFont="1" applyFill="1" applyBorder="1" applyAlignment="1">
      <alignment horizontal="center" vertical="center" wrapText="1"/>
    </xf>
    <xf numFmtId="3" fontId="2" fillId="2" borderId="42" xfId="0" applyNumberFormat="1" applyFont="1" applyFill="1" applyBorder="1" applyAlignment="1">
      <alignment horizontal="right" vertical="center"/>
    </xf>
    <xf numFmtId="3" fontId="2" fillId="2" borderId="37" xfId="0" applyNumberFormat="1" applyFont="1" applyFill="1" applyBorder="1" applyAlignment="1">
      <alignment horizontal="right" vertical="center"/>
    </xf>
    <xf numFmtId="4" fontId="2" fillId="2" borderId="37" xfId="0" applyNumberFormat="1" applyFont="1" applyFill="1" applyBorder="1" applyAlignment="1">
      <alignment horizontal="right" vertical="center"/>
    </xf>
    <xf numFmtId="3" fontId="3" fillId="3" borderId="9" xfId="0" applyNumberFormat="1" applyFont="1" applyFill="1" applyBorder="1" applyAlignment="1">
      <alignment vertical="center"/>
    </xf>
    <xf numFmtId="3" fontId="3" fillId="3" borderId="6" xfId="0" applyNumberFormat="1" applyFont="1" applyFill="1" applyBorder="1" applyAlignment="1">
      <alignment vertical="center"/>
    </xf>
    <xf numFmtId="3" fontId="3" fillId="3" borderId="7" xfId="0" applyNumberFormat="1" applyFont="1" applyFill="1" applyBorder="1" applyAlignment="1">
      <alignment vertical="center"/>
    </xf>
    <xf numFmtId="3" fontId="3" fillId="3" borderId="39" xfId="0" applyNumberFormat="1" applyFont="1" applyFill="1" applyBorder="1" applyAlignment="1">
      <alignment vertical="center"/>
    </xf>
    <xf numFmtId="3" fontId="3" fillId="3" borderId="54" xfId="0" applyNumberFormat="1" applyFont="1" applyFill="1" applyBorder="1" applyAlignment="1">
      <alignment vertical="center"/>
    </xf>
    <xf numFmtId="4" fontId="2" fillId="2" borderId="1" xfId="0" applyNumberFormat="1" applyFont="1" applyFill="1" applyBorder="1"/>
    <xf numFmtId="3" fontId="3" fillId="3" borderId="37" xfId="0" applyNumberFormat="1" applyFont="1" applyFill="1" applyBorder="1" applyAlignment="1">
      <alignment vertical="center"/>
    </xf>
    <xf numFmtId="3" fontId="3" fillId="3" borderId="79" xfId="0" applyNumberFormat="1" applyFont="1" applyFill="1" applyBorder="1" applyAlignment="1">
      <alignment vertical="center"/>
    </xf>
    <xf numFmtId="0" fontId="3" fillId="2" borderId="52"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56" xfId="0" applyFont="1" applyFill="1" applyBorder="1" applyAlignment="1">
      <alignment horizontal="center" vertical="center" wrapText="1"/>
    </xf>
    <xf numFmtId="3" fontId="14" fillId="3" borderId="48" xfId="2" applyNumberFormat="1" applyFont="1" applyFill="1" applyBorder="1" applyAlignment="1">
      <alignment horizontal="right" vertical="center" wrapText="1"/>
    </xf>
    <xf numFmtId="3" fontId="14" fillId="3" borderId="5" xfId="2" applyNumberFormat="1" applyFont="1" applyFill="1" applyBorder="1" applyAlignment="1">
      <alignment horizontal="right" vertical="center" wrapText="1"/>
    </xf>
    <xf numFmtId="3" fontId="14" fillId="3" borderId="17" xfId="2" applyNumberFormat="1" applyFont="1" applyFill="1" applyBorder="1" applyAlignment="1">
      <alignment horizontal="right" vertical="center" wrapText="1"/>
    </xf>
    <xf numFmtId="3" fontId="14" fillId="3" borderId="8" xfId="0" applyNumberFormat="1" applyFont="1" applyFill="1" applyBorder="1" applyAlignment="1">
      <alignment vertical="center" wrapText="1"/>
    </xf>
    <xf numFmtId="0" fontId="4" fillId="0" borderId="59" xfId="0" applyFont="1" applyBorder="1" applyAlignment="1">
      <alignment horizontal="justify" vertical="center" wrapText="1"/>
    </xf>
    <xf numFmtId="3" fontId="14" fillId="3" borderId="1" xfId="0" applyNumberFormat="1" applyFont="1" applyFill="1" applyBorder="1" applyAlignment="1">
      <alignment vertical="center" wrapText="1"/>
    </xf>
    <xf numFmtId="3" fontId="16" fillId="3" borderId="18" xfId="0" applyNumberFormat="1" applyFont="1" applyFill="1" applyBorder="1" applyAlignment="1">
      <alignment vertical="center" wrapText="1"/>
    </xf>
    <xf numFmtId="0" fontId="16" fillId="0" borderId="55" xfId="0" applyFont="1" applyBorder="1" applyAlignment="1">
      <alignment horizontal="center" vertical="center" wrapText="1"/>
    </xf>
    <xf numFmtId="3" fontId="16" fillId="3" borderId="1" xfId="0" applyNumberFormat="1" applyFont="1" applyFill="1" applyBorder="1" applyAlignment="1">
      <alignment vertical="center" wrapText="1"/>
    </xf>
    <xf numFmtId="3" fontId="16" fillId="3" borderId="28" xfId="0" applyNumberFormat="1" applyFont="1" applyFill="1" applyBorder="1" applyAlignment="1">
      <alignment vertical="center" wrapText="1"/>
    </xf>
    <xf numFmtId="3" fontId="16" fillId="3" borderId="2" xfId="0" applyNumberFormat="1" applyFont="1" applyFill="1" applyBorder="1" applyAlignment="1">
      <alignment vertical="center" wrapText="1"/>
    </xf>
    <xf numFmtId="3" fontId="14" fillId="3" borderId="23" xfId="0" applyNumberFormat="1" applyFont="1" applyFill="1" applyBorder="1" applyAlignment="1">
      <alignment vertical="center" wrapText="1"/>
    </xf>
    <xf numFmtId="0" fontId="13" fillId="0" borderId="59" xfId="4" applyFont="1" applyBorder="1" applyAlignment="1">
      <alignment horizontal="center" vertical="center"/>
    </xf>
    <xf numFmtId="0" fontId="11" fillId="0" borderId="55" xfId="4" applyFont="1" applyBorder="1" applyAlignment="1">
      <alignment horizontal="center" vertical="center"/>
    </xf>
    <xf numFmtId="3" fontId="16" fillId="3" borderId="55" xfId="0" applyNumberFormat="1" applyFont="1" applyFill="1" applyBorder="1" applyAlignment="1">
      <alignment vertical="center" wrapText="1"/>
    </xf>
    <xf numFmtId="4" fontId="16" fillId="3" borderId="55" xfId="0" applyNumberFormat="1" applyFont="1" applyFill="1" applyBorder="1" applyAlignment="1">
      <alignment vertical="center" wrapText="1"/>
    </xf>
    <xf numFmtId="3" fontId="14" fillId="3" borderId="40" xfId="0" applyNumberFormat="1" applyFont="1" applyFill="1" applyBorder="1" applyAlignment="1">
      <alignment vertical="center" wrapText="1"/>
    </xf>
    <xf numFmtId="3" fontId="16" fillId="3" borderId="40" xfId="0" applyNumberFormat="1" applyFont="1" applyFill="1" applyBorder="1" applyAlignment="1">
      <alignment vertical="center" wrapText="1"/>
    </xf>
    <xf numFmtId="3" fontId="14" fillId="3" borderId="2" xfId="0" applyNumberFormat="1" applyFont="1" applyFill="1" applyBorder="1" applyAlignment="1">
      <alignment vertical="center" wrapText="1"/>
    </xf>
    <xf numFmtId="3" fontId="16" fillId="3" borderId="27" xfId="0" applyNumberFormat="1" applyFont="1" applyFill="1" applyBorder="1" applyAlignment="1">
      <alignment vertical="center" wrapText="1"/>
    </xf>
    <xf numFmtId="3" fontId="16" fillId="3" borderId="7" xfId="0" applyNumberFormat="1" applyFont="1" applyFill="1" applyBorder="1" applyAlignment="1">
      <alignment vertical="center" wrapText="1"/>
    </xf>
    <xf numFmtId="3" fontId="14" fillId="3" borderId="27" xfId="0" applyNumberFormat="1" applyFont="1" applyFill="1" applyBorder="1" applyAlignment="1">
      <alignment vertical="center" wrapText="1"/>
    </xf>
    <xf numFmtId="3" fontId="14" fillId="3" borderId="7" xfId="0" applyNumberFormat="1" applyFont="1" applyFill="1" applyBorder="1" applyAlignment="1">
      <alignment vertical="center" wrapText="1"/>
    </xf>
    <xf numFmtId="3" fontId="16" fillId="3" borderId="21" xfId="0" applyNumberFormat="1" applyFont="1" applyFill="1" applyBorder="1" applyAlignment="1">
      <alignment vertical="center" wrapText="1"/>
    </xf>
    <xf numFmtId="3" fontId="16" fillId="6" borderId="18" xfId="0" applyNumberFormat="1" applyFont="1" applyFill="1" applyBorder="1" applyAlignment="1">
      <alignment vertical="center" wrapText="1"/>
    </xf>
    <xf numFmtId="3" fontId="16" fillId="6" borderId="15" xfId="0" applyNumberFormat="1" applyFont="1" applyFill="1" applyBorder="1" applyAlignment="1">
      <alignment vertical="center" wrapText="1"/>
    </xf>
    <xf numFmtId="3" fontId="14" fillId="3" borderId="15" xfId="0" applyNumberFormat="1" applyFont="1" applyFill="1" applyBorder="1" applyAlignment="1">
      <alignment vertical="center" wrapText="1"/>
    </xf>
    <xf numFmtId="3" fontId="16" fillId="3" borderId="15" xfId="0" applyNumberFormat="1" applyFont="1" applyFill="1" applyBorder="1" applyAlignment="1">
      <alignment vertical="center" wrapText="1"/>
    </xf>
    <xf numFmtId="3" fontId="14" fillId="3" borderId="55" xfId="0" applyNumberFormat="1" applyFont="1" applyFill="1" applyBorder="1" applyAlignment="1">
      <alignment vertical="center" wrapText="1"/>
    </xf>
    <xf numFmtId="3" fontId="14" fillId="3" borderId="20" xfId="2" applyNumberFormat="1" applyFont="1" applyFill="1" applyBorder="1" applyAlignment="1">
      <alignment horizontal="right" vertical="center" wrapText="1"/>
    </xf>
    <xf numFmtId="0" fontId="14" fillId="0" borderId="58" xfId="0" applyFont="1" applyBorder="1" applyAlignment="1">
      <alignment horizontal="center" vertical="center" wrapText="1"/>
    </xf>
    <xf numFmtId="0" fontId="16" fillId="0" borderId="58" xfId="0" applyFont="1" applyBorder="1" applyAlignment="1">
      <alignment horizontal="center" vertical="center" wrapText="1"/>
    </xf>
    <xf numFmtId="0" fontId="14" fillId="0" borderId="23" xfId="0" applyFont="1" applyBorder="1" applyAlignment="1">
      <alignment horizontal="center" vertical="center" wrapText="1"/>
    </xf>
    <xf numFmtId="0" fontId="20" fillId="0" borderId="59" xfId="4" applyFont="1" applyBorder="1" applyAlignment="1">
      <alignment horizontal="center" vertical="center"/>
    </xf>
    <xf numFmtId="4" fontId="16" fillId="3" borderId="1" xfId="0" applyNumberFormat="1" applyFont="1" applyFill="1" applyBorder="1" applyAlignment="1">
      <alignment vertical="center" wrapText="1"/>
    </xf>
    <xf numFmtId="3" fontId="14" fillId="3" borderId="6" xfId="0" applyNumberFormat="1" applyFont="1" applyFill="1" applyBorder="1" applyAlignment="1">
      <alignment vertical="center" wrapText="1"/>
    </xf>
    <xf numFmtId="4" fontId="16" fillId="3" borderId="7" xfId="0" applyNumberFormat="1" applyFont="1" applyFill="1" applyBorder="1" applyAlignment="1">
      <alignment vertical="center" wrapText="1"/>
    </xf>
    <xf numFmtId="3" fontId="14" fillId="3" borderId="43" xfId="0" applyNumberFormat="1" applyFont="1" applyFill="1" applyBorder="1" applyAlignment="1">
      <alignment vertical="center" wrapText="1"/>
    </xf>
    <xf numFmtId="3" fontId="16" fillId="6" borderId="40" xfId="0" applyNumberFormat="1" applyFont="1" applyFill="1" applyBorder="1" applyAlignment="1">
      <alignment vertical="center" wrapText="1"/>
    </xf>
    <xf numFmtId="3" fontId="16" fillId="3" borderId="11" xfId="0" applyNumberFormat="1" applyFont="1" applyFill="1" applyBorder="1" applyAlignment="1">
      <alignment vertical="center" wrapText="1"/>
    </xf>
    <xf numFmtId="3" fontId="16" fillId="3" borderId="45" xfId="0" applyNumberFormat="1" applyFont="1" applyFill="1" applyBorder="1" applyAlignment="1">
      <alignment vertical="center" wrapText="1"/>
    </xf>
    <xf numFmtId="3" fontId="16" fillId="3" borderId="9" xfId="0" applyNumberFormat="1" applyFont="1" applyFill="1" applyBorder="1" applyAlignment="1">
      <alignment vertical="center" wrapText="1"/>
    </xf>
    <xf numFmtId="3" fontId="16" fillId="3" borderId="8" xfId="0" applyNumberFormat="1" applyFont="1" applyFill="1" applyBorder="1" applyAlignment="1">
      <alignment vertical="center" wrapText="1"/>
    </xf>
    <xf numFmtId="3" fontId="16" fillId="3" borderId="44" xfId="0" applyNumberFormat="1" applyFont="1" applyFill="1" applyBorder="1" applyAlignment="1">
      <alignment vertical="center" wrapText="1"/>
    </xf>
    <xf numFmtId="3" fontId="16" fillId="3" borderId="38" xfId="0" applyNumberFormat="1" applyFont="1" applyFill="1" applyBorder="1" applyAlignment="1">
      <alignment vertical="center" wrapText="1"/>
    </xf>
    <xf numFmtId="3" fontId="16" fillId="3" borderId="6" xfId="0" applyNumberFormat="1" applyFont="1" applyFill="1" applyBorder="1" applyAlignment="1">
      <alignment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27" xfId="0" applyFont="1" applyFill="1" applyBorder="1" applyAlignment="1">
      <alignment horizontal="center" vertical="center" wrapText="1"/>
    </xf>
    <xf numFmtId="9" fontId="15" fillId="3" borderId="56" xfId="2" applyFont="1" applyFill="1" applyBorder="1" applyAlignment="1">
      <alignment horizontal="center" vertical="center" wrapText="1"/>
    </xf>
    <xf numFmtId="9" fontId="15" fillId="3" borderId="52" xfId="2" applyFont="1" applyFill="1" applyBorder="1" applyAlignment="1">
      <alignment horizontal="center" vertical="center" wrapText="1"/>
    </xf>
    <xf numFmtId="3" fontId="14" fillId="3" borderId="24" xfId="0" applyNumberFormat="1" applyFont="1" applyFill="1" applyBorder="1" applyAlignment="1">
      <alignment vertical="center" wrapText="1"/>
    </xf>
    <xf numFmtId="3" fontId="16" fillId="3" borderId="75" xfId="0" applyNumberFormat="1" applyFont="1" applyFill="1" applyBorder="1" applyAlignment="1">
      <alignment vertical="center" wrapText="1"/>
    </xf>
    <xf numFmtId="3" fontId="16" fillId="3" borderId="49" xfId="0" applyNumberFormat="1" applyFont="1" applyFill="1" applyBorder="1" applyAlignment="1">
      <alignment vertical="center" wrapText="1"/>
    </xf>
    <xf numFmtId="3" fontId="16" fillId="3" borderId="39" xfId="0" applyNumberFormat="1" applyFont="1" applyFill="1" applyBorder="1" applyAlignment="1">
      <alignment vertical="center" wrapText="1"/>
    </xf>
    <xf numFmtId="3" fontId="16" fillId="3" borderId="37" xfId="0" applyNumberFormat="1" applyFont="1" applyFill="1" applyBorder="1" applyAlignment="1">
      <alignment vertical="center" wrapText="1"/>
    </xf>
    <xf numFmtId="3" fontId="16" fillId="3" borderId="43" xfId="0" applyNumberFormat="1" applyFont="1" applyFill="1" applyBorder="1" applyAlignment="1">
      <alignment vertical="center" wrapText="1"/>
    </xf>
    <xf numFmtId="3" fontId="16" fillId="3" borderId="5" xfId="0" applyNumberFormat="1" applyFont="1" applyFill="1" applyBorder="1" applyAlignment="1">
      <alignment vertical="center" wrapText="1"/>
    </xf>
    <xf numFmtId="0" fontId="16" fillId="0" borderId="55" xfId="0" applyFont="1" applyBorder="1" applyAlignment="1">
      <alignment horizontal="left" vertical="center" wrapText="1" indent="2"/>
    </xf>
    <xf numFmtId="3" fontId="14" fillId="3" borderId="3" xfId="0" applyNumberFormat="1" applyFont="1" applyFill="1" applyBorder="1" applyAlignment="1">
      <alignment vertical="center" wrapText="1"/>
    </xf>
    <xf numFmtId="9" fontId="15" fillId="3" borderId="70" xfId="2" applyFont="1" applyFill="1" applyBorder="1" applyAlignment="1">
      <alignment horizontal="center" vertical="center" wrapText="1"/>
    </xf>
    <xf numFmtId="0" fontId="22" fillId="0" borderId="59" xfId="0" applyFont="1" applyBorder="1" applyAlignment="1">
      <alignment vertical="center" wrapText="1"/>
    </xf>
    <xf numFmtId="0" fontId="22" fillId="0" borderId="55" xfId="0" applyFont="1" applyBorder="1" applyAlignment="1">
      <alignment vertical="center" wrapText="1"/>
    </xf>
    <xf numFmtId="0" fontId="22" fillId="0" borderId="26" xfId="0" applyFont="1" applyBorder="1" applyAlignment="1">
      <alignment vertical="center" wrapText="1"/>
    </xf>
    <xf numFmtId="0" fontId="22" fillId="0" borderId="55" xfId="0" applyFont="1" applyBorder="1"/>
    <xf numFmtId="9" fontId="15" fillId="3" borderId="35" xfId="2" applyFont="1" applyFill="1" applyBorder="1" applyAlignment="1">
      <alignment horizontal="right" vertical="center" wrapText="1"/>
    </xf>
    <xf numFmtId="0" fontId="15" fillId="0" borderId="76" xfId="0" applyFont="1" applyBorder="1" applyAlignment="1">
      <alignment horizontal="center" vertical="center" wrapText="1"/>
    </xf>
    <xf numFmtId="167" fontId="46" fillId="3" borderId="36" xfId="1" applyNumberFormat="1" applyFont="1" applyFill="1" applyBorder="1" applyAlignment="1">
      <alignment vertical="center" wrapText="1"/>
    </xf>
    <xf numFmtId="0" fontId="44" fillId="0" borderId="0" xfId="4" applyFont="1" applyAlignment="1">
      <alignment horizontal="center"/>
    </xf>
    <xf numFmtId="0" fontId="44" fillId="0" borderId="0" xfId="4" applyFont="1" applyAlignment="1">
      <alignment wrapText="1"/>
    </xf>
    <xf numFmtId="0" fontId="71" fillId="0" borderId="0" xfId="7" applyFont="1" applyAlignment="1">
      <alignment horizontal="right"/>
    </xf>
    <xf numFmtId="0" fontId="71" fillId="0" borderId="0" xfId="0" applyFont="1" applyAlignment="1">
      <alignment horizontal="center"/>
    </xf>
    <xf numFmtId="0" fontId="71" fillId="0" borderId="0" xfId="7" applyFont="1" applyAlignment="1">
      <alignment horizontal="center"/>
    </xf>
    <xf numFmtId="167" fontId="46" fillId="3" borderId="33" xfId="1" applyNumberFormat="1" applyFont="1" applyFill="1" applyBorder="1" applyAlignment="1">
      <alignment vertical="center" wrapText="1"/>
    </xf>
    <xf numFmtId="167" fontId="46" fillId="3" borderId="57" xfId="1" applyNumberFormat="1" applyFont="1" applyFill="1" applyBorder="1" applyAlignment="1">
      <alignment vertical="center" wrapText="1"/>
    </xf>
    <xf numFmtId="0" fontId="44" fillId="0" borderId="0" xfId="1" applyFont="1" applyAlignment="1">
      <alignment horizontal="center"/>
    </xf>
    <xf numFmtId="0" fontId="46" fillId="0" borderId="32" xfId="1" applyFont="1" applyBorder="1" applyAlignment="1">
      <alignment horizontal="center" vertical="center" wrapText="1"/>
    </xf>
    <xf numFmtId="0" fontId="46" fillId="0" borderId="33" xfId="1" applyFont="1" applyBorder="1" applyAlignment="1">
      <alignment horizontal="center" vertical="center" wrapText="1"/>
    </xf>
    <xf numFmtId="0" fontId="46" fillId="0" borderId="61" xfId="1" applyFont="1" applyBorder="1" applyAlignment="1">
      <alignment horizontal="center" vertical="center" wrapText="1"/>
    </xf>
    <xf numFmtId="0" fontId="72" fillId="0" borderId="55" xfId="1" applyFont="1" applyBorder="1" applyAlignment="1">
      <alignment horizontal="center" vertical="center" wrapText="1"/>
    </xf>
    <xf numFmtId="0" fontId="46" fillId="0" borderId="48" xfId="1" applyFont="1" applyBorder="1" applyAlignment="1">
      <alignment horizontal="center" vertical="center" wrapText="1"/>
    </xf>
    <xf numFmtId="0" fontId="46" fillId="0" borderId="15" xfId="1" applyFont="1" applyBorder="1" applyAlignment="1">
      <alignment horizontal="center" vertical="center" wrapText="1"/>
    </xf>
    <xf numFmtId="0" fontId="46" fillId="0" borderId="25" xfId="1" applyFont="1" applyBorder="1" applyAlignment="1">
      <alignment horizontal="center" vertical="center" wrapText="1"/>
    </xf>
    <xf numFmtId="3" fontId="16" fillId="3" borderId="21" xfId="1" applyNumberFormat="1" applyFont="1" applyFill="1" applyBorder="1" applyAlignment="1">
      <alignment vertical="center" wrapText="1"/>
    </xf>
    <xf numFmtId="3" fontId="14" fillId="3" borderId="15" xfId="1" applyNumberFormat="1" applyFont="1" applyFill="1" applyBorder="1" applyAlignment="1">
      <alignment vertical="center" wrapText="1"/>
    </xf>
    <xf numFmtId="3" fontId="16" fillId="3" borderId="15" xfId="1" applyNumberFormat="1" applyFont="1" applyFill="1" applyBorder="1" applyAlignment="1">
      <alignment vertical="center" wrapText="1"/>
    </xf>
    <xf numFmtId="3" fontId="46" fillId="3" borderId="15" xfId="1" applyNumberFormat="1" applyFont="1" applyFill="1" applyBorder="1" applyAlignment="1">
      <alignment vertical="center" wrapText="1"/>
    </xf>
    <xf numFmtId="3" fontId="46" fillId="3" borderId="55" xfId="1" applyNumberFormat="1" applyFont="1" applyFill="1" applyBorder="1" applyAlignment="1">
      <alignment vertical="center" wrapText="1"/>
    </xf>
    <xf numFmtId="3" fontId="46" fillId="3" borderId="21" xfId="1" applyNumberFormat="1" applyFont="1" applyFill="1" applyBorder="1" applyAlignment="1">
      <alignment vertical="center" wrapText="1"/>
    </xf>
    <xf numFmtId="3" fontId="46" fillId="3" borderId="1" xfId="1" applyNumberFormat="1" applyFont="1" applyFill="1" applyBorder="1" applyAlignment="1">
      <alignment vertical="center" wrapText="1"/>
    </xf>
    <xf numFmtId="3" fontId="46" fillId="3" borderId="18" xfId="1" applyNumberFormat="1" applyFont="1" applyFill="1" applyBorder="1" applyAlignment="1">
      <alignment vertical="center" wrapText="1"/>
    </xf>
    <xf numFmtId="0" fontId="37" fillId="0" borderId="55" xfId="7" applyFont="1" applyBorder="1" applyAlignment="1">
      <alignment horizontal="left" wrapText="1" indent="3"/>
    </xf>
    <xf numFmtId="4" fontId="16" fillId="0" borderId="15" xfId="0" applyNumberFormat="1" applyFont="1" applyBorder="1" applyAlignment="1">
      <alignment horizontal="right" vertical="center"/>
    </xf>
    <xf numFmtId="4" fontId="16" fillId="0" borderId="16" xfId="0" applyNumberFormat="1" applyFont="1" applyBorder="1" applyAlignment="1">
      <alignment horizontal="right" vertical="center"/>
    </xf>
    <xf numFmtId="3" fontId="20" fillId="3" borderId="28" xfId="0" applyNumberFormat="1" applyFont="1" applyFill="1" applyBorder="1" applyAlignment="1">
      <alignment vertical="center" wrapText="1"/>
    </xf>
    <xf numFmtId="0" fontId="4" fillId="0" borderId="34" xfId="0" applyFont="1" applyBorder="1" applyAlignment="1">
      <alignment horizontal="left" vertical="center" wrapText="1"/>
    </xf>
    <xf numFmtId="3" fontId="14" fillId="3" borderId="56" xfId="0" applyNumberFormat="1" applyFont="1" applyFill="1" applyBorder="1" applyAlignment="1">
      <alignment vertical="center" wrapText="1"/>
    </xf>
    <xf numFmtId="3" fontId="14" fillId="3" borderId="57" xfId="0" applyNumberFormat="1" applyFont="1" applyFill="1" applyBorder="1" applyAlignment="1">
      <alignment vertical="center" wrapText="1"/>
    </xf>
    <xf numFmtId="3" fontId="14" fillId="3" borderId="70" xfId="0" applyNumberFormat="1" applyFont="1" applyFill="1" applyBorder="1" applyAlignment="1">
      <alignment vertical="center" wrapText="1"/>
    </xf>
    <xf numFmtId="0" fontId="6" fillId="0" borderId="50" xfId="4" applyFont="1" applyBorder="1" applyAlignment="1">
      <alignment horizontal="left" vertical="center" indent="3"/>
    </xf>
    <xf numFmtId="0" fontId="4" fillId="0" borderId="46" xfId="0" applyFont="1" applyBorder="1" applyAlignment="1">
      <alignment horizontal="justify" vertical="center" wrapText="1"/>
    </xf>
    <xf numFmtId="0" fontId="7" fillId="0" borderId="34" xfId="4" applyFont="1" applyBorder="1" applyAlignment="1">
      <alignment vertical="center" wrapText="1"/>
    </xf>
    <xf numFmtId="0" fontId="13" fillId="0" borderId="33" xfId="4" applyFont="1" applyBorder="1" applyAlignment="1">
      <alignment horizontal="center" vertical="center"/>
    </xf>
    <xf numFmtId="0" fontId="6" fillId="0" borderId="16" xfId="0" applyFont="1" applyBorder="1" applyAlignment="1">
      <alignment horizontal="center" vertical="center"/>
    </xf>
    <xf numFmtId="0" fontId="6" fillId="0" borderId="23" xfId="4" applyFont="1" applyBorder="1" applyAlignment="1">
      <alignment horizontal="left" vertical="center" indent="3"/>
    </xf>
    <xf numFmtId="0" fontId="20" fillId="0" borderId="23" xfId="0" applyFont="1" applyBorder="1" applyAlignment="1">
      <alignment horizontal="center" vertical="center" wrapText="1"/>
    </xf>
    <xf numFmtId="3" fontId="16" fillId="6" borderId="16" xfId="0" applyNumberFormat="1" applyFont="1" applyFill="1" applyBorder="1" applyAlignment="1">
      <alignment vertical="center" wrapText="1"/>
    </xf>
    <xf numFmtId="0" fontId="6" fillId="0" borderId="14" xfId="0" applyFont="1" applyBorder="1" applyAlignment="1">
      <alignment horizontal="center" vertical="center"/>
    </xf>
    <xf numFmtId="0" fontId="6" fillId="0" borderId="17" xfId="4" applyFont="1" applyBorder="1" applyAlignment="1">
      <alignment horizontal="left" vertical="center" indent="3"/>
    </xf>
    <xf numFmtId="0" fontId="11" fillId="0" borderId="48" xfId="4" applyFont="1" applyBorder="1" applyAlignment="1">
      <alignment horizontal="center" vertical="center" wrapText="1"/>
    </xf>
    <xf numFmtId="0" fontId="6" fillId="0" borderId="19" xfId="4" applyFont="1" applyBorder="1" applyAlignment="1">
      <alignment horizontal="left" vertical="center" indent="3"/>
    </xf>
    <xf numFmtId="0" fontId="11" fillId="0" borderId="23" xfId="4" applyFont="1" applyBorder="1" applyAlignment="1">
      <alignment horizontal="center" vertical="center"/>
    </xf>
    <xf numFmtId="0" fontId="6" fillId="0" borderId="59" xfId="4" applyFont="1" applyBorder="1" applyAlignment="1">
      <alignment horizontal="left" vertical="center" indent="3"/>
    </xf>
    <xf numFmtId="0" fontId="20" fillId="0" borderId="59" xfId="0" applyFont="1" applyBorder="1" applyAlignment="1">
      <alignment horizontal="center" vertical="center" wrapText="1"/>
    </xf>
    <xf numFmtId="0" fontId="4" fillId="0" borderId="62" xfId="0" applyFont="1" applyBorder="1" applyAlignment="1">
      <alignment horizontal="justify" vertical="center" wrapText="1"/>
    </xf>
    <xf numFmtId="3" fontId="16" fillId="3" borderId="22" xfId="0" applyNumberFormat="1" applyFont="1" applyFill="1" applyBorder="1" applyAlignment="1">
      <alignment vertical="center" wrapText="1"/>
    </xf>
    <xf numFmtId="3" fontId="14" fillId="6" borderId="14" xfId="0" applyNumberFormat="1" applyFont="1" applyFill="1" applyBorder="1" applyAlignment="1">
      <alignment vertical="center" wrapText="1"/>
    </xf>
    <xf numFmtId="3" fontId="16" fillId="3" borderId="23" xfId="0" applyNumberFormat="1" applyFont="1" applyFill="1" applyBorder="1" applyAlignment="1">
      <alignment vertical="center" wrapText="1"/>
    </xf>
    <xf numFmtId="3" fontId="16" fillId="3" borderId="19" xfId="0" applyNumberFormat="1" applyFont="1" applyFill="1" applyBorder="1" applyAlignment="1">
      <alignment vertical="center" wrapText="1"/>
    </xf>
    <xf numFmtId="49" fontId="46" fillId="0" borderId="15" xfId="1" applyNumberFormat="1" applyFont="1" applyBorder="1" applyAlignment="1">
      <alignment horizontal="center" vertical="center" wrapText="1"/>
    </xf>
    <xf numFmtId="0" fontId="14" fillId="0" borderId="0" xfId="1" applyFont="1" applyAlignment="1">
      <alignment vertical="center" wrapText="1"/>
    </xf>
    <xf numFmtId="49" fontId="14" fillId="0" borderId="60" xfId="1" applyNumberFormat="1" applyFont="1" applyBorder="1" applyAlignment="1">
      <alignment horizontal="center" vertical="center" wrapText="1"/>
    </xf>
    <xf numFmtId="0" fontId="46" fillId="0" borderId="60" xfId="1" applyFont="1" applyBorder="1" applyAlignment="1">
      <alignment horizontal="center" vertical="center" wrapText="1"/>
    </xf>
    <xf numFmtId="3" fontId="16" fillId="3" borderId="60" xfId="1" applyNumberFormat="1" applyFont="1" applyFill="1" applyBorder="1" applyAlignment="1">
      <alignment vertical="center" wrapText="1"/>
    </xf>
    <xf numFmtId="3" fontId="16" fillId="3" borderId="36" xfId="1" applyNumberFormat="1" applyFont="1" applyFill="1" applyBorder="1" applyAlignment="1">
      <alignment vertical="center" wrapText="1"/>
    </xf>
    <xf numFmtId="49" fontId="14" fillId="0" borderId="76" xfId="4" applyNumberFormat="1" applyFont="1" applyBorder="1" applyAlignment="1">
      <alignment horizontal="center" vertical="center" wrapText="1"/>
    </xf>
    <xf numFmtId="49" fontId="14" fillId="0" borderId="33" xfId="4" applyNumberFormat="1" applyFont="1" applyBorder="1" applyAlignment="1">
      <alignment horizontal="center" vertical="center" wrapText="1"/>
    </xf>
    <xf numFmtId="0" fontId="14" fillId="0" borderId="36" xfId="4" applyFont="1" applyBorder="1" applyAlignment="1">
      <alignment vertical="center" wrapText="1"/>
    </xf>
    <xf numFmtId="0" fontId="14" fillId="0" borderId="34" xfId="4" applyFont="1" applyBorder="1" applyAlignment="1">
      <alignment horizontal="center" vertical="center" wrapText="1"/>
    </xf>
    <xf numFmtId="3" fontId="14" fillId="3" borderId="15" xfId="5" applyNumberFormat="1" applyFont="1" applyFill="1" applyBorder="1" applyAlignment="1">
      <alignment vertical="center" wrapText="1"/>
    </xf>
    <xf numFmtId="10" fontId="14" fillId="3" borderId="16" xfId="6" applyNumberFormat="1" applyFont="1" applyFill="1" applyBorder="1"/>
    <xf numFmtId="0" fontId="14" fillId="0" borderId="13" xfId="4" applyFont="1" applyBorder="1" applyAlignment="1">
      <alignment vertical="center" wrapText="1"/>
    </xf>
    <xf numFmtId="0" fontId="3" fillId="2" borderId="78" xfId="0" applyFont="1" applyFill="1" applyBorder="1" applyAlignment="1">
      <alignment horizontal="right" vertical="center"/>
    </xf>
    <xf numFmtId="0" fontId="3" fillId="2" borderId="64" xfId="0" applyFont="1" applyFill="1" applyBorder="1" applyAlignment="1">
      <alignment horizontal="left" vertical="center" wrapText="1"/>
    </xf>
    <xf numFmtId="3" fontId="29" fillId="2" borderId="27" xfId="4" applyNumberFormat="1" applyFont="1" applyFill="1" applyBorder="1" applyAlignment="1">
      <alignment vertical="center"/>
    </xf>
    <xf numFmtId="3" fontId="22" fillId="2" borderId="49" xfId="4" applyNumberFormat="1" applyFont="1" applyFill="1" applyBorder="1" applyAlignment="1">
      <alignment horizontal="center" vertical="center"/>
    </xf>
    <xf numFmtId="3" fontId="22" fillId="3" borderId="56" xfId="4" applyNumberFormat="1" applyFont="1" applyFill="1" applyBorder="1" applyAlignment="1">
      <alignment vertical="center"/>
    </xf>
    <xf numFmtId="3" fontId="22" fillId="0" borderId="78" xfId="4" applyNumberFormat="1" applyFont="1" applyBorder="1" applyAlignment="1">
      <alignment vertical="center"/>
    </xf>
    <xf numFmtId="3" fontId="22" fillId="3" borderId="28" xfId="4" applyNumberFormat="1" applyFont="1" applyFill="1" applyBorder="1" applyAlignment="1">
      <alignment horizontal="right" vertical="center"/>
    </xf>
    <xf numFmtId="3" fontId="22" fillId="2" borderId="78" xfId="4" applyNumberFormat="1" applyFont="1" applyFill="1" applyBorder="1" applyAlignment="1">
      <alignment vertical="center"/>
    </xf>
    <xf numFmtId="3" fontId="3" fillId="2" borderId="41" xfId="4" applyNumberFormat="1" applyFont="1" applyFill="1" applyBorder="1" applyAlignment="1">
      <alignment vertical="center"/>
    </xf>
    <xf numFmtId="3" fontId="29" fillId="2" borderId="44" xfId="4" applyNumberFormat="1" applyFont="1" applyFill="1" applyBorder="1" applyAlignment="1">
      <alignment vertical="center"/>
    </xf>
    <xf numFmtId="3" fontId="29" fillId="2" borderId="49" xfId="4" applyNumberFormat="1" applyFont="1" applyFill="1" applyBorder="1" applyAlignment="1">
      <alignment vertical="center"/>
    </xf>
    <xf numFmtId="3" fontId="22" fillId="3" borderId="28" xfId="4" applyNumberFormat="1" applyFont="1" applyFill="1" applyBorder="1" applyAlignment="1">
      <alignment vertical="center"/>
    </xf>
    <xf numFmtId="3" fontId="22" fillId="0" borderId="26" xfId="4" applyNumberFormat="1" applyFont="1" applyBorder="1" applyAlignment="1">
      <alignment horizontal="right" vertical="center"/>
    </xf>
    <xf numFmtId="3" fontId="22" fillId="3" borderId="56" xfId="4" applyNumberFormat="1" applyFont="1" applyFill="1" applyBorder="1" applyAlignment="1">
      <alignment horizontal="right" vertical="center"/>
    </xf>
    <xf numFmtId="3" fontId="22" fillId="3" borderId="49" xfId="4" applyNumberFormat="1" applyFont="1" applyFill="1" applyBorder="1" applyAlignment="1">
      <alignment horizontal="right" vertical="center"/>
    </xf>
    <xf numFmtId="4" fontId="22" fillId="3" borderId="50" xfId="4" applyNumberFormat="1" applyFont="1" applyFill="1" applyBorder="1" applyAlignment="1">
      <alignment horizontal="right" vertical="center"/>
    </xf>
    <xf numFmtId="4" fontId="22" fillId="3" borderId="39" xfId="4" applyNumberFormat="1" applyFont="1" applyFill="1" applyBorder="1" applyAlignment="1">
      <alignment horizontal="right" vertical="center"/>
    </xf>
    <xf numFmtId="0" fontId="29" fillId="2" borderId="23" xfId="4" applyFont="1" applyFill="1" applyBorder="1" applyAlignment="1">
      <alignment vertical="center"/>
    </xf>
    <xf numFmtId="4" fontId="14" fillId="3" borderId="13" xfId="4" applyNumberFormat="1" applyFont="1" applyFill="1" applyBorder="1"/>
    <xf numFmtId="4" fontId="14" fillId="3" borderId="14" xfId="4" applyNumberFormat="1" applyFont="1" applyFill="1" applyBorder="1" applyAlignment="1">
      <alignment vertical="center" wrapText="1"/>
    </xf>
    <xf numFmtId="4" fontId="22" fillId="0" borderId="62" xfId="4" applyNumberFormat="1" applyFont="1" applyBorder="1" applyAlignment="1">
      <alignment horizontal="right" vertical="center"/>
    </xf>
    <xf numFmtId="4" fontId="29" fillId="0" borderId="18" xfId="4" applyNumberFormat="1" applyFont="1" applyBorder="1" applyAlignment="1">
      <alignment horizontal="right" vertical="center"/>
    </xf>
    <xf numFmtId="4" fontId="22" fillId="2" borderId="50" xfId="4" applyNumberFormat="1" applyFont="1" applyFill="1" applyBorder="1" applyAlignment="1">
      <alignment horizontal="right" vertical="center"/>
    </xf>
    <xf numFmtId="4" fontId="22" fillId="3" borderId="22" xfId="4" applyNumberFormat="1" applyFont="1" applyFill="1" applyBorder="1" applyAlignment="1">
      <alignment horizontal="right" vertical="center"/>
    </xf>
    <xf numFmtId="4" fontId="3" fillId="2" borderId="62" xfId="4" applyNumberFormat="1" applyFont="1" applyFill="1" applyBorder="1" applyAlignment="1">
      <alignment horizontal="right" vertical="center"/>
    </xf>
    <xf numFmtId="4" fontId="22" fillId="0" borderId="80" xfId="4" applyNumberFormat="1" applyFont="1" applyBorder="1" applyAlignment="1">
      <alignment horizontal="right" vertical="center"/>
    </xf>
    <xf numFmtId="4" fontId="29" fillId="0" borderId="7" xfId="4" applyNumberFormat="1" applyFont="1" applyBorder="1" applyAlignment="1">
      <alignment horizontal="right" vertical="center"/>
    </xf>
    <xf numFmtId="4" fontId="29" fillId="2" borderId="7" xfId="4" applyNumberFormat="1" applyFont="1" applyFill="1" applyBorder="1" applyAlignment="1">
      <alignment horizontal="right" vertical="center"/>
    </xf>
    <xf numFmtId="4" fontId="22" fillId="2" borderId="22" xfId="4" applyNumberFormat="1" applyFont="1" applyFill="1" applyBorder="1" applyAlignment="1">
      <alignment horizontal="right" vertical="center"/>
    </xf>
    <xf numFmtId="4" fontId="2" fillId="2" borderId="63" xfId="4" applyNumberFormat="1" applyFont="1" applyFill="1" applyBorder="1" applyAlignment="1">
      <alignment horizontal="right" vertical="center"/>
    </xf>
    <xf numFmtId="3" fontId="22" fillId="0" borderId="41" xfId="4" applyNumberFormat="1" applyFont="1" applyBorder="1" applyAlignment="1">
      <alignment horizontal="right" vertical="center"/>
    </xf>
    <xf numFmtId="3" fontId="29" fillId="0" borderId="27" xfId="4" applyNumberFormat="1" applyFont="1" applyBorder="1" applyAlignment="1">
      <alignment horizontal="right" vertical="center"/>
    </xf>
    <xf numFmtId="3" fontId="29" fillId="2" borderId="27" xfId="4" applyNumberFormat="1" applyFont="1" applyFill="1" applyBorder="1" applyAlignment="1">
      <alignment horizontal="right" vertical="center"/>
    </xf>
    <xf numFmtId="3" fontId="22" fillId="2" borderId="27" xfId="4" applyNumberFormat="1" applyFont="1" applyFill="1" applyBorder="1" applyAlignment="1">
      <alignment horizontal="right" vertical="center"/>
    </xf>
    <xf numFmtId="3" fontId="22" fillId="2" borderId="78" xfId="4" applyNumberFormat="1" applyFont="1" applyFill="1" applyBorder="1" applyAlignment="1">
      <alignment horizontal="right" vertical="center"/>
    </xf>
    <xf numFmtId="3" fontId="3" fillId="2" borderId="41" xfId="4" applyNumberFormat="1" applyFont="1" applyFill="1" applyBorder="1" applyAlignment="1">
      <alignment horizontal="right" vertical="center"/>
    </xf>
    <xf numFmtId="3" fontId="29" fillId="2" borderId="44" xfId="4" applyNumberFormat="1" applyFont="1" applyFill="1" applyBorder="1" applyAlignment="1">
      <alignment horizontal="right" vertical="center"/>
    </xf>
    <xf numFmtId="3" fontId="29" fillId="2" borderId="49" xfId="4"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3" fontId="22" fillId="0" borderId="26" xfId="4" applyNumberFormat="1" applyFont="1" applyBorder="1" applyAlignment="1">
      <alignment vertical="center"/>
    </xf>
    <xf numFmtId="4" fontId="22" fillId="0" borderId="20" xfId="4" applyNumberFormat="1" applyFont="1" applyBorder="1" applyAlignment="1">
      <alignment vertical="center"/>
    </xf>
    <xf numFmtId="3" fontId="16" fillId="3" borderId="15" xfId="4" applyNumberFormat="1" applyFont="1" applyFill="1" applyBorder="1"/>
    <xf numFmtId="49" fontId="16" fillId="0" borderId="58" xfId="4" applyNumberFormat="1" applyFont="1" applyBorder="1" applyAlignment="1">
      <alignment horizontal="center" vertical="center" wrapText="1"/>
    </xf>
    <xf numFmtId="0" fontId="16" fillId="0" borderId="50" xfId="4" applyFont="1" applyBorder="1" applyAlignment="1">
      <alignment horizontal="center" vertical="center" wrapText="1"/>
    </xf>
    <xf numFmtId="49" fontId="14" fillId="0" borderId="59" xfId="4" applyNumberFormat="1" applyFont="1" applyBorder="1" applyAlignment="1">
      <alignment horizontal="center" vertical="center" wrapText="1"/>
    </xf>
    <xf numFmtId="0" fontId="14" fillId="0" borderId="46" xfId="4" applyFont="1" applyBorder="1" applyAlignment="1">
      <alignment horizontal="center" vertical="center" wrapText="1"/>
    </xf>
    <xf numFmtId="4" fontId="14" fillId="3" borderId="25" xfId="4" applyNumberFormat="1" applyFont="1" applyFill="1" applyBorder="1" applyAlignment="1">
      <alignment vertical="center" wrapText="1"/>
    </xf>
    <xf numFmtId="49" fontId="16" fillId="0" borderId="23" xfId="4" applyNumberFormat="1" applyFont="1" applyBorder="1" applyAlignment="1">
      <alignment horizontal="center" vertical="center" wrapText="1"/>
    </xf>
    <xf numFmtId="0" fontId="16" fillId="0" borderId="19" xfId="4" applyFont="1" applyBorder="1" applyAlignment="1">
      <alignment horizontal="center" vertical="center" wrapText="1"/>
    </xf>
    <xf numFmtId="3" fontId="16" fillId="3" borderId="16" xfId="4" applyNumberFormat="1" applyFont="1" applyFill="1" applyBorder="1"/>
    <xf numFmtId="0" fontId="14" fillId="0" borderId="20" xfId="4" applyFont="1" applyBorder="1" applyAlignment="1">
      <alignment horizontal="center" vertical="center" wrapText="1"/>
    </xf>
    <xf numFmtId="0" fontId="16" fillId="0" borderId="21" xfId="4" applyFont="1" applyBorder="1" applyAlignment="1">
      <alignment horizontal="center" vertical="center" wrapText="1"/>
    </xf>
    <xf numFmtId="0" fontId="16" fillId="0" borderId="22" xfId="4" applyFont="1" applyBorder="1" applyAlignment="1">
      <alignment horizontal="center" vertical="center" wrapText="1"/>
    </xf>
    <xf numFmtId="3" fontId="14" fillId="3" borderId="25" xfId="4" applyNumberFormat="1" applyFont="1" applyFill="1" applyBorder="1" applyAlignment="1">
      <alignment vertical="center" wrapText="1"/>
    </xf>
    <xf numFmtId="49" fontId="14" fillId="7" borderId="55" xfId="4" applyNumberFormat="1" applyFont="1" applyFill="1" applyBorder="1" applyAlignment="1">
      <alignment horizontal="center" vertical="center" wrapText="1"/>
    </xf>
    <xf numFmtId="49" fontId="14" fillId="7" borderId="48" xfId="4" applyNumberFormat="1" applyFont="1" applyFill="1" applyBorder="1" applyAlignment="1">
      <alignment horizontal="center" vertical="center" wrapText="1"/>
    </xf>
    <xf numFmtId="49" fontId="14" fillId="7" borderId="59" xfId="4" applyNumberFormat="1" applyFont="1" applyFill="1" applyBorder="1" applyAlignment="1">
      <alignment horizontal="center" vertical="center" wrapText="1"/>
    </xf>
    <xf numFmtId="49" fontId="14" fillId="7" borderId="33" xfId="4" applyNumberFormat="1" applyFont="1" applyFill="1" applyBorder="1" applyAlignment="1">
      <alignment horizontal="center" vertical="center" wrapText="1"/>
    </xf>
    <xf numFmtId="3" fontId="14" fillId="3" borderId="15" xfId="4" applyNumberFormat="1" applyFont="1" applyFill="1" applyBorder="1" applyAlignment="1">
      <alignment vertical="center"/>
    </xf>
    <xf numFmtId="3" fontId="14" fillId="3" borderId="36" xfId="4" applyNumberFormat="1" applyFont="1" applyFill="1" applyBorder="1" applyAlignment="1">
      <alignment vertical="center"/>
    </xf>
    <xf numFmtId="4" fontId="14" fillId="3" borderId="36" xfId="4" applyNumberFormat="1" applyFont="1" applyFill="1" applyBorder="1" applyAlignment="1">
      <alignment vertical="center"/>
    </xf>
    <xf numFmtId="3" fontId="14" fillId="3" borderId="25" xfId="4" applyNumberFormat="1" applyFont="1" applyFill="1" applyBorder="1" applyAlignment="1">
      <alignment vertical="center"/>
    </xf>
    <xf numFmtId="10" fontId="14" fillId="3" borderId="16" xfId="6" applyNumberFormat="1" applyFont="1" applyFill="1" applyBorder="1" applyAlignment="1">
      <alignment vertical="center"/>
    </xf>
    <xf numFmtId="0" fontId="3" fillId="8" borderId="36" xfId="4" applyFont="1" applyFill="1" applyBorder="1" applyAlignment="1">
      <alignment horizontal="center" vertical="center"/>
    </xf>
    <xf numFmtId="10" fontId="16" fillId="3" borderId="55" xfId="0" applyNumberFormat="1" applyFont="1" applyFill="1" applyBorder="1" applyAlignment="1">
      <alignment vertical="center" wrapText="1"/>
    </xf>
    <xf numFmtId="3" fontId="14" fillId="3" borderId="18" xfId="0" applyNumberFormat="1" applyFont="1" applyFill="1" applyBorder="1" applyAlignment="1">
      <alignment vertical="center" wrapText="1"/>
    </xf>
    <xf numFmtId="3" fontId="16" fillId="3" borderId="51" xfId="0" applyNumberFormat="1" applyFont="1" applyFill="1" applyBorder="1" applyAlignment="1">
      <alignment vertical="center" wrapText="1"/>
    </xf>
    <xf numFmtId="0" fontId="11" fillId="0" borderId="55" xfId="0" applyFont="1" applyBorder="1" applyAlignment="1">
      <alignment horizontal="center" vertical="center" wrapText="1"/>
    </xf>
    <xf numFmtId="3" fontId="14" fillId="6" borderId="26" xfId="0" applyNumberFormat="1" applyFont="1" applyFill="1" applyBorder="1" applyAlignment="1">
      <alignment vertical="center" wrapText="1"/>
    </xf>
    <xf numFmtId="3" fontId="16" fillId="6" borderId="27" xfId="2" applyNumberFormat="1" applyFont="1" applyFill="1" applyBorder="1"/>
    <xf numFmtId="4" fontId="16" fillId="6" borderId="1" xfId="0" applyNumberFormat="1" applyFont="1" applyFill="1" applyBorder="1" applyAlignment="1">
      <alignment vertical="center" wrapText="1"/>
    </xf>
    <xf numFmtId="3" fontId="16" fillId="6" borderId="28" xfId="2" applyNumberFormat="1" applyFont="1" applyFill="1" applyBorder="1"/>
    <xf numFmtId="4" fontId="16" fillId="6" borderId="8" xfId="0" applyNumberFormat="1" applyFont="1" applyFill="1" applyBorder="1" applyAlignment="1">
      <alignment vertical="center" wrapText="1"/>
    </xf>
    <xf numFmtId="165" fontId="14" fillId="6" borderId="6" xfId="2" applyNumberFormat="1" applyFont="1" applyFill="1" applyBorder="1" applyAlignment="1">
      <alignment vertical="center" wrapText="1"/>
    </xf>
    <xf numFmtId="165" fontId="16" fillId="6" borderId="7" xfId="2" applyNumberFormat="1" applyFont="1" applyFill="1" applyBorder="1" applyAlignment="1">
      <alignment vertical="center" wrapText="1"/>
    </xf>
    <xf numFmtId="165" fontId="16" fillId="6" borderId="9" xfId="2" applyNumberFormat="1" applyFont="1" applyFill="1" applyBorder="1" applyAlignment="1">
      <alignment vertical="center" wrapText="1"/>
    </xf>
    <xf numFmtId="165" fontId="16" fillId="6" borderId="21" xfId="2" applyNumberFormat="1" applyFont="1" applyFill="1" applyBorder="1" applyAlignment="1">
      <alignment vertical="center" wrapText="1"/>
    </xf>
    <xf numFmtId="4" fontId="16" fillId="6" borderId="2" xfId="0" applyNumberFormat="1" applyFont="1" applyFill="1" applyBorder="1" applyAlignment="1">
      <alignment vertical="center" wrapText="1"/>
    </xf>
    <xf numFmtId="3" fontId="16" fillId="6" borderId="2" xfId="2" applyNumberFormat="1" applyFont="1" applyFill="1" applyBorder="1"/>
    <xf numFmtId="0" fontId="7" fillId="7" borderId="36" xfId="0" applyFont="1" applyFill="1" applyBorder="1" applyAlignment="1">
      <alignment horizontal="center" vertical="center"/>
    </xf>
    <xf numFmtId="0" fontId="7" fillId="7" borderId="14" xfId="0" applyFont="1" applyFill="1" applyBorder="1" applyAlignment="1">
      <alignment horizontal="center" vertical="center"/>
    </xf>
    <xf numFmtId="0" fontId="7" fillId="7" borderId="25" xfId="0" applyFont="1" applyFill="1" applyBorder="1" applyAlignment="1">
      <alignment horizontal="center" vertical="center"/>
    </xf>
    <xf numFmtId="3" fontId="16" fillId="5" borderId="55" xfId="0" applyNumberFormat="1" applyFont="1" applyFill="1" applyBorder="1" applyAlignment="1">
      <alignment vertical="center" wrapText="1"/>
    </xf>
    <xf numFmtId="3" fontId="16" fillId="5" borderId="18" xfId="0" applyNumberFormat="1" applyFont="1" applyFill="1" applyBorder="1" applyAlignment="1">
      <alignment vertical="center" wrapText="1"/>
    </xf>
    <xf numFmtId="3" fontId="16" fillId="5" borderId="27" xfId="0" applyNumberFormat="1" applyFont="1" applyFill="1" applyBorder="1" applyAlignment="1">
      <alignment vertical="center" wrapText="1"/>
    </xf>
    <xf numFmtId="3" fontId="16" fillId="5" borderId="49" xfId="0" applyNumberFormat="1" applyFont="1" applyFill="1" applyBorder="1" applyAlignment="1">
      <alignment vertical="center" wrapText="1"/>
    </xf>
    <xf numFmtId="4" fontId="16" fillId="5" borderId="10" xfId="0" applyNumberFormat="1" applyFont="1" applyFill="1" applyBorder="1" applyAlignment="1">
      <alignment vertical="center" wrapText="1"/>
    </xf>
    <xf numFmtId="3" fontId="16" fillId="5" borderId="27" xfId="2" applyNumberFormat="1" applyFont="1" applyFill="1" applyBorder="1"/>
    <xf numFmtId="3" fontId="16" fillId="5" borderId="28" xfId="2" applyNumberFormat="1" applyFont="1" applyFill="1" applyBorder="1"/>
    <xf numFmtId="4" fontId="16" fillId="5" borderId="68" xfId="0" applyNumberFormat="1" applyFont="1" applyFill="1" applyBorder="1" applyAlignment="1">
      <alignment vertical="center" wrapText="1"/>
    </xf>
    <xf numFmtId="165" fontId="16" fillId="5" borderId="31" xfId="2" applyNumberFormat="1" applyFont="1" applyFill="1" applyBorder="1" applyAlignment="1">
      <alignment vertical="center" wrapText="1"/>
    </xf>
    <xf numFmtId="3" fontId="14" fillId="5" borderId="27" xfId="0" applyNumberFormat="1" applyFont="1" applyFill="1" applyBorder="1" applyAlignment="1">
      <alignment vertical="center" wrapText="1"/>
    </xf>
    <xf numFmtId="3" fontId="14" fillId="5" borderId="10" xfId="0" applyNumberFormat="1" applyFont="1" applyFill="1" applyBorder="1" applyAlignment="1">
      <alignment vertical="center" wrapText="1"/>
    </xf>
    <xf numFmtId="0" fontId="73" fillId="0" borderId="15" xfId="1" applyFont="1" applyBorder="1" applyAlignment="1">
      <alignment horizontal="center" vertical="center" wrapText="1"/>
    </xf>
    <xf numFmtId="49" fontId="39" fillId="0" borderId="15" xfId="1" applyNumberFormat="1" applyFont="1" applyBorder="1" applyAlignment="1">
      <alignment horizontal="center" vertical="center" wrapText="1"/>
    </xf>
    <xf numFmtId="0" fontId="74" fillId="0" borderId="0" xfId="1" applyFont="1"/>
    <xf numFmtId="49" fontId="39" fillId="0" borderId="60" xfId="1" applyNumberFormat="1" applyFont="1" applyBorder="1" applyAlignment="1">
      <alignment horizontal="center" vertical="center" wrapText="1"/>
    </xf>
    <xf numFmtId="3" fontId="49" fillId="3" borderId="60" xfId="1" applyNumberFormat="1" applyFont="1" applyFill="1" applyBorder="1" applyAlignment="1">
      <alignment vertical="center" wrapText="1"/>
    </xf>
    <xf numFmtId="49" fontId="46" fillId="0" borderId="36" xfId="1" applyNumberFormat="1" applyFont="1" applyBorder="1" applyAlignment="1">
      <alignment horizontal="center" vertical="center" wrapText="1"/>
    </xf>
    <xf numFmtId="0" fontId="46" fillId="0" borderId="34" xfId="1" applyFont="1" applyBorder="1" applyAlignment="1">
      <alignment vertical="center" wrapText="1"/>
    </xf>
    <xf numFmtId="167" fontId="46" fillId="3" borderId="34" xfId="1" applyNumberFormat="1" applyFont="1" applyFill="1" applyBorder="1" applyAlignment="1">
      <alignment vertical="center" wrapText="1"/>
    </xf>
    <xf numFmtId="49" fontId="14" fillId="0" borderId="0" xfId="1" applyNumberFormat="1" applyFont="1" applyAlignment="1">
      <alignment horizontal="center" vertical="center" wrapText="1"/>
    </xf>
    <xf numFmtId="0" fontId="46" fillId="0" borderId="0" xfId="1" applyFont="1" applyAlignment="1">
      <alignment horizontal="center" vertical="center" wrapText="1"/>
    </xf>
    <xf numFmtId="167" fontId="46" fillId="0" borderId="0" xfId="1" applyNumberFormat="1" applyFont="1" applyAlignment="1">
      <alignment vertical="center" wrapText="1"/>
    </xf>
    <xf numFmtId="3" fontId="46" fillId="3" borderId="25" xfId="1" applyNumberFormat="1" applyFont="1" applyFill="1" applyBorder="1" applyAlignment="1">
      <alignment vertical="center" wrapText="1"/>
    </xf>
    <xf numFmtId="3" fontId="14" fillId="3" borderId="25" xfId="1" applyNumberFormat="1" applyFont="1" applyFill="1" applyBorder="1" applyAlignment="1">
      <alignment vertical="center" wrapText="1"/>
    </xf>
    <xf numFmtId="3" fontId="46" fillId="3" borderId="46" xfId="1" applyNumberFormat="1" applyFont="1" applyFill="1" applyBorder="1" applyAlignment="1">
      <alignment vertical="center" wrapText="1"/>
    </xf>
    <xf numFmtId="3" fontId="46" fillId="3" borderId="4" xfId="1" applyNumberFormat="1" applyFont="1" applyFill="1" applyBorder="1" applyAlignment="1">
      <alignment vertical="center" wrapText="1"/>
    </xf>
    <xf numFmtId="3" fontId="46" fillId="3" borderId="51" xfId="1" applyNumberFormat="1" applyFont="1" applyFill="1" applyBorder="1" applyAlignment="1">
      <alignment vertical="center" wrapText="1"/>
    </xf>
    <xf numFmtId="3" fontId="46" fillId="3" borderId="59" xfId="1" applyNumberFormat="1" applyFont="1" applyFill="1" applyBorder="1" applyAlignment="1">
      <alignment vertical="center" wrapText="1"/>
    </xf>
    <xf numFmtId="49" fontId="39" fillId="0" borderId="36" xfId="1" applyNumberFormat="1" applyFont="1" applyBorder="1" applyAlignment="1">
      <alignment horizontal="center" vertical="center" wrapText="1"/>
    </xf>
    <xf numFmtId="0" fontId="73" fillId="0" borderId="36" xfId="1" applyFont="1" applyBorder="1" applyAlignment="1">
      <alignment horizontal="center" vertical="center" wrapText="1"/>
    </xf>
    <xf numFmtId="0" fontId="14" fillId="0" borderId="70" xfId="1" applyFont="1" applyBorder="1" applyAlignment="1">
      <alignment horizontal="center" vertical="center" wrapText="1"/>
    </xf>
    <xf numFmtId="3" fontId="46" fillId="3" borderId="3" xfId="1" applyNumberFormat="1" applyFont="1" applyFill="1" applyBorder="1" applyAlignment="1">
      <alignment vertical="center" wrapText="1"/>
    </xf>
    <xf numFmtId="3" fontId="46" fillId="3" borderId="2" xfId="1" applyNumberFormat="1" applyFont="1" applyFill="1" applyBorder="1" applyAlignment="1">
      <alignment vertical="center" wrapText="1"/>
    </xf>
    <xf numFmtId="167" fontId="46" fillId="3" borderId="35" xfId="1" applyNumberFormat="1" applyFont="1" applyFill="1" applyBorder="1" applyAlignment="1">
      <alignment vertical="center" wrapText="1"/>
    </xf>
    <xf numFmtId="167" fontId="46" fillId="3" borderId="56" xfId="1" applyNumberFormat="1" applyFont="1" applyFill="1" applyBorder="1" applyAlignment="1">
      <alignment vertical="center" wrapText="1"/>
    </xf>
    <xf numFmtId="167" fontId="46" fillId="3" borderId="52" xfId="1" applyNumberFormat="1" applyFont="1" applyFill="1" applyBorder="1" applyAlignment="1">
      <alignment vertical="center" wrapText="1"/>
    </xf>
    <xf numFmtId="3" fontId="14" fillId="3" borderId="36" xfId="4" applyNumberFormat="1" applyFont="1" applyFill="1" applyBorder="1"/>
    <xf numFmtId="49" fontId="14" fillId="0" borderId="61" xfId="4" applyNumberFormat="1" applyFont="1" applyBorder="1" applyAlignment="1">
      <alignment horizontal="center" vertical="center" wrapText="1"/>
    </xf>
    <xf numFmtId="0" fontId="14" fillId="0" borderId="12" xfId="4" applyFont="1" applyBorder="1" applyAlignment="1">
      <alignment vertical="center" wrapText="1"/>
    </xf>
    <xf numFmtId="0" fontId="14" fillId="0" borderId="62" xfId="4" applyFont="1" applyBorder="1" applyAlignment="1">
      <alignment horizontal="center" vertical="center" wrapText="1"/>
    </xf>
    <xf numFmtId="3" fontId="14" fillId="3" borderId="12" xfId="4" applyNumberFormat="1" applyFont="1" applyFill="1" applyBorder="1"/>
    <xf numFmtId="3" fontId="14" fillId="3" borderId="33" xfId="4" applyNumberFormat="1" applyFont="1" applyFill="1" applyBorder="1"/>
    <xf numFmtId="0" fontId="15" fillId="3" borderId="22"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8" xfId="0" applyFont="1" applyFill="1" applyBorder="1" applyAlignment="1">
      <alignment horizontal="center" vertical="center" wrapText="1"/>
    </xf>
    <xf numFmtId="165" fontId="14" fillId="3" borderId="32" xfId="1"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3" fontId="14" fillId="5" borderId="5" xfId="0" applyNumberFormat="1" applyFont="1" applyFill="1" applyBorder="1" applyAlignment="1">
      <alignment vertical="center" wrapText="1"/>
    </xf>
    <xf numFmtId="3" fontId="20" fillId="5" borderId="27" xfId="0" applyNumberFormat="1" applyFont="1" applyFill="1" applyBorder="1" applyAlignment="1">
      <alignment vertical="center" wrapText="1"/>
    </xf>
    <xf numFmtId="3" fontId="16" fillId="5" borderId="2" xfId="0" applyNumberFormat="1" applyFont="1" applyFill="1" applyBorder="1" applyAlignment="1">
      <alignment vertical="center" wrapText="1"/>
    </xf>
    <xf numFmtId="3" fontId="20" fillId="5" borderId="18" xfId="0" applyNumberFormat="1" applyFont="1" applyFill="1" applyBorder="1" applyAlignment="1">
      <alignment vertical="center" wrapText="1"/>
    </xf>
    <xf numFmtId="3" fontId="20" fillId="5" borderId="1" xfId="0" applyNumberFormat="1" applyFont="1" applyFill="1" applyBorder="1" applyAlignment="1">
      <alignment vertical="center" wrapText="1"/>
    </xf>
    <xf numFmtId="3" fontId="20" fillId="5" borderId="7" xfId="0" applyNumberFormat="1" applyFont="1" applyFill="1" applyBorder="1" applyAlignment="1">
      <alignment vertical="center" wrapText="1"/>
    </xf>
    <xf numFmtId="3" fontId="16" fillId="5" borderId="40" xfId="0" applyNumberFormat="1" applyFont="1" applyFill="1" applyBorder="1" applyAlignment="1">
      <alignment vertical="center" wrapText="1"/>
    </xf>
    <xf numFmtId="3" fontId="16" fillId="5" borderId="7" xfId="0" applyNumberFormat="1" applyFont="1" applyFill="1" applyBorder="1" applyAlignment="1">
      <alignment vertical="center" wrapText="1"/>
    </xf>
    <xf numFmtId="3" fontId="16" fillId="5" borderId="1" xfId="0" applyNumberFormat="1" applyFont="1" applyFill="1" applyBorder="1" applyAlignment="1">
      <alignment vertical="center" wrapText="1"/>
    </xf>
    <xf numFmtId="3" fontId="20" fillId="5" borderId="27" xfId="0" applyNumberFormat="1" applyFont="1" applyFill="1" applyBorder="1" applyAlignment="1">
      <alignment wrapText="1"/>
    </xf>
    <xf numFmtId="3" fontId="20" fillId="5" borderId="28" xfId="0" applyNumberFormat="1" applyFont="1" applyFill="1" applyBorder="1" applyAlignment="1">
      <alignment vertical="center" wrapText="1"/>
    </xf>
    <xf numFmtId="3" fontId="20" fillId="5" borderId="8" xfId="0" applyNumberFormat="1" applyFont="1" applyFill="1" applyBorder="1" applyAlignment="1">
      <alignment vertical="center" wrapText="1"/>
    </xf>
    <xf numFmtId="3" fontId="20" fillId="5" borderId="37" xfId="0" applyNumberFormat="1" applyFont="1" applyFill="1" applyBorder="1" applyAlignment="1">
      <alignment vertical="center" wrapText="1"/>
    </xf>
    <xf numFmtId="3" fontId="16" fillId="5" borderId="37" xfId="0" applyNumberFormat="1" applyFont="1" applyFill="1" applyBorder="1" applyAlignment="1">
      <alignment vertical="center" wrapText="1"/>
    </xf>
    <xf numFmtId="3" fontId="16" fillId="5" borderId="38" xfId="0" applyNumberFormat="1" applyFont="1" applyFill="1" applyBorder="1" applyAlignment="1">
      <alignment vertical="center" wrapText="1"/>
    </xf>
    <xf numFmtId="3" fontId="16" fillId="5" borderId="8" xfId="0" applyNumberFormat="1" applyFont="1" applyFill="1" applyBorder="1" applyAlignment="1">
      <alignment vertical="center" wrapText="1"/>
    </xf>
    <xf numFmtId="3" fontId="16" fillId="5" borderId="11" xfId="0" applyNumberFormat="1" applyFont="1" applyFill="1" applyBorder="1" applyAlignment="1">
      <alignment vertical="center" wrapText="1"/>
    </xf>
    <xf numFmtId="3" fontId="14" fillId="5" borderId="6" xfId="0" applyNumberFormat="1" applyFont="1" applyFill="1" applyBorder="1" applyAlignment="1">
      <alignment vertical="center" wrapText="1"/>
    </xf>
    <xf numFmtId="3" fontId="16" fillId="5" borderId="39" xfId="0" applyNumberFormat="1" applyFont="1" applyFill="1" applyBorder="1" applyAlignment="1">
      <alignment vertical="center" wrapText="1"/>
    </xf>
    <xf numFmtId="3" fontId="16" fillId="5" borderId="75" xfId="0" applyNumberFormat="1" applyFont="1" applyFill="1" applyBorder="1" applyAlignment="1">
      <alignment vertical="center" wrapText="1"/>
    </xf>
    <xf numFmtId="0" fontId="15" fillId="0" borderId="32" xfId="0" applyFont="1" applyBorder="1" applyAlignment="1">
      <alignment horizontal="center" vertical="center" wrapText="1"/>
    </xf>
    <xf numFmtId="0" fontId="22" fillId="0" borderId="33" xfId="0" applyFont="1" applyBorder="1" applyAlignment="1">
      <alignment vertical="center" wrapText="1"/>
    </xf>
    <xf numFmtId="0" fontId="22" fillId="0" borderId="50" xfId="0" applyFont="1" applyBorder="1" applyAlignment="1">
      <alignment vertical="center" wrapText="1"/>
    </xf>
    <xf numFmtId="16" fontId="14" fillId="7" borderId="15" xfId="0" applyNumberFormat="1" applyFont="1" applyFill="1" applyBorder="1" applyAlignment="1">
      <alignment horizontal="right"/>
    </xf>
    <xf numFmtId="0" fontId="14" fillId="7" borderId="14" xfId="0" applyFont="1" applyFill="1" applyBorder="1" applyAlignment="1">
      <alignment horizontal="right" vertical="center"/>
    </xf>
    <xf numFmtId="0" fontId="14" fillId="7" borderId="15" xfId="0" applyFont="1" applyFill="1" applyBorder="1" applyAlignment="1">
      <alignment horizontal="right" vertical="center"/>
    </xf>
    <xf numFmtId="0" fontId="14" fillId="7" borderId="60" xfId="0" applyFont="1" applyFill="1" applyBorder="1" applyAlignment="1">
      <alignment horizontal="right" vertical="center"/>
    </xf>
    <xf numFmtId="0" fontId="14" fillId="7" borderId="16" xfId="0" applyFont="1" applyFill="1" applyBorder="1" applyAlignment="1">
      <alignment horizontal="right" vertical="center"/>
    </xf>
    <xf numFmtId="16" fontId="14" fillId="7" borderId="27" xfId="0" applyNumberFormat="1" applyFont="1" applyFill="1" applyBorder="1" applyAlignment="1">
      <alignment horizontal="right" vertical="center"/>
    </xf>
    <xf numFmtId="3" fontId="14" fillId="7" borderId="26" xfId="0" applyNumberFormat="1" applyFont="1" applyFill="1" applyBorder="1" applyAlignment="1">
      <alignment horizontal="right" vertical="center" wrapText="1"/>
    </xf>
    <xf numFmtId="4" fontId="16" fillId="0" borderId="28" xfId="0" applyNumberFormat="1" applyFont="1" applyBorder="1" applyAlignment="1">
      <alignment horizontal="right" vertical="center"/>
    </xf>
    <xf numFmtId="0" fontId="14" fillId="7" borderId="26" xfId="0" applyFont="1" applyFill="1" applyBorder="1" applyAlignment="1">
      <alignment horizontal="right" vertical="center"/>
    </xf>
    <xf numFmtId="0" fontId="14" fillId="7" borderId="27" xfId="0" applyFont="1" applyFill="1" applyBorder="1" applyAlignment="1">
      <alignment horizontal="right" vertical="center"/>
    </xf>
    <xf numFmtId="0" fontId="14" fillId="7" borderId="28" xfId="0" applyFont="1" applyFill="1" applyBorder="1" applyAlignment="1">
      <alignment horizontal="right" vertical="center"/>
    </xf>
    <xf numFmtId="0" fontId="14" fillId="7" borderId="29" xfId="0" applyFont="1" applyFill="1" applyBorder="1" applyAlignment="1">
      <alignment horizontal="right" vertical="center"/>
    </xf>
    <xf numFmtId="0" fontId="14" fillId="7" borderId="67" xfId="0" applyFont="1" applyFill="1" applyBorder="1" applyAlignment="1">
      <alignment horizontal="right" vertical="center"/>
    </xf>
    <xf numFmtId="0" fontId="14" fillId="7" borderId="78" xfId="0" applyFont="1" applyFill="1" applyBorder="1" applyAlignment="1">
      <alignment horizontal="right" vertical="center"/>
    </xf>
    <xf numFmtId="0" fontId="14" fillId="7" borderId="56" xfId="0" applyFont="1" applyFill="1" applyBorder="1" applyAlignment="1">
      <alignment horizontal="right" vertical="center"/>
    </xf>
    <xf numFmtId="3" fontId="14" fillId="3" borderId="6" xfId="0" applyNumberFormat="1" applyFont="1" applyFill="1" applyBorder="1"/>
    <xf numFmtId="3" fontId="39" fillId="6" borderId="35" xfId="0" applyNumberFormat="1" applyFont="1" applyFill="1" applyBorder="1" applyAlignment="1">
      <alignment horizontal="right" vertical="center"/>
    </xf>
    <xf numFmtId="3" fontId="14" fillId="4" borderId="17" xfId="0" applyNumberFormat="1" applyFont="1" applyFill="1" applyBorder="1" applyAlignment="1">
      <alignment vertical="center" wrapText="1"/>
    </xf>
    <xf numFmtId="3" fontId="14" fillId="4" borderId="5" xfId="0" applyNumberFormat="1" applyFont="1" applyFill="1" applyBorder="1" applyAlignment="1">
      <alignment vertical="center" wrapText="1"/>
    </xf>
    <xf numFmtId="3" fontId="14" fillId="4" borderId="10" xfId="0" applyNumberFormat="1" applyFont="1" applyFill="1" applyBorder="1" applyAlignment="1">
      <alignment vertical="center" wrapText="1"/>
    </xf>
    <xf numFmtId="3" fontId="16" fillId="4" borderId="15" xfId="0" applyNumberFormat="1" applyFont="1" applyFill="1" applyBorder="1" applyAlignment="1">
      <alignment vertical="center" wrapText="1"/>
    </xf>
    <xf numFmtId="3" fontId="16" fillId="4" borderId="2" xfId="0" applyNumberFormat="1" applyFont="1" applyFill="1" applyBorder="1" applyAlignment="1">
      <alignment vertical="center" wrapText="1"/>
    </xf>
    <xf numFmtId="3" fontId="16" fillId="4" borderId="1" xfId="0" applyNumberFormat="1" applyFont="1" applyFill="1" applyBorder="1" applyAlignment="1">
      <alignment vertical="center" wrapText="1"/>
    </xf>
    <xf numFmtId="3" fontId="16" fillId="4" borderId="21" xfId="0" applyNumberFormat="1" applyFont="1" applyFill="1" applyBorder="1" applyAlignment="1">
      <alignment vertical="center" wrapText="1"/>
    </xf>
    <xf numFmtId="3" fontId="16" fillId="4" borderId="8" xfId="0" applyNumberFormat="1" applyFont="1" applyFill="1" applyBorder="1" applyAlignment="1">
      <alignment vertical="center" wrapText="1"/>
    </xf>
    <xf numFmtId="3" fontId="16" fillId="4" borderId="22" xfId="0" applyNumberFormat="1" applyFont="1" applyFill="1" applyBorder="1" applyAlignment="1">
      <alignment vertical="center" wrapText="1"/>
    </xf>
    <xf numFmtId="3" fontId="14" fillId="4" borderId="4" xfId="0" applyNumberFormat="1" applyFont="1" applyFill="1" applyBorder="1" applyAlignment="1">
      <alignment vertical="center" wrapText="1"/>
    </xf>
    <xf numFmtId="3" fontId="14" fillId="4" borderId="46" xfId="0" applyNumberFormat="1" applyFont="1" applyFill="1" applyBorder="1" applyAlignment="1">
      <alignment vertical="center" wrapText="1"/>
    </xf>
    <xf numFmtId="3" fontId="16" fillId="4" borderId="18" xfId="0" applyNumberFormat="1" applyFont="1" applyFill="1" applyBorder="1" applyAlignment="1">
      <alignment vertical="center" wrapText="1"/>
    </xf>
    <xf numFmtId="10" fontId="16" fillId="4" borderId="30" xfId="2" applyNumberFormat="1" applyFont="1" applyFill="1" applyBorder="1" applyAlignment="1">
      <alignment vertical="center" wrapText="1"/>
    </xf>
    <xf numFmtId="10" fontId="16" fillId="4" borderId="53" xfId="2" applyNumberFormat="1" applyFont="1" applyFill="1" applyBorder="1" applyAlignment="1">
      <alignment vertical="center" wrapText="1"/>
    </xf>
    <xf numFmtId="10" fontId="16" fillId="4" borderId="31" xfId="2" applyNumberFormat="1" applyFont="1" applyFill="1" applyBorder="1" applyAlignment="1">
      <alignment vertical="center" wrapText="1"/>
    </xf>
    <xf numFmtId="10" fontId="16" fillId="4" borderId="50" xfId="0" applyNumberFormat="1" applyFont="1" applyFill="1" applyBorder="1" applyAlignment="1">
      <alignment vertical="center" wrapText="1"/>
    </xf>
    <xf numFmtId="10" fontId="16" fillId="4" borderId="37" xfId="0" applyNumberFormat="1" applyFont="1" applyFill="1" applyBorder="1" applyAlignment="1">
      <alignment vertical="center" wrapText="1"/>
    </xf>
    <xf numFmtId="10" fontId="16" fillId="4" borderId="72" xfId="0" applyNumberFormat="1" applyFont="1" applyFill="1" applyBorder="1" applyAlignment="1">
      <alignment vertical="center" wrapText="1"/>
    </xf>
    <xf numFmtId="3" fontId="16" fillId="3" borderId="36" xfId="0" applyNumberFormat="1" applyFont="1" applyFill="1" applyBorder="1" applyAlignment="1">
      <alignment vertical="center" wrapText="1"/>
    </xf>
    <xf numFmtId="0" fontId="14" fillId="0" borderId="48" xfId="4" applyFont="1" applyBorder="1" applyAlignment="1">
      <alignment vertical="center" wrapText="1"/>
    </xf>
    <xf numFmtId="0" fontId="16" fillId="0" borderId="58" xfId="0" applyFont="1" applyBorder="1" applyAlignment="1">
      <alignment horizontal="right" vertical="center"/>
    </xf>
    <xf numFmtId="3" fontId="16" fillId="3" borderId="72" xfId="0" applyNumberFormat="1" applyFont="1" applyFill="1" applyBorder="1" applyAlignment="1">
      <alignment vertical="center" wrapText="1"/>
    </xf>
    <xf numFmtId="3" fontId="16" fillId="3" borderId="50" xfId="0" applyNumberFormat="1" applyFont="1" applyFill="1" applyBorder="1" applyAlignment="1">
      <alignment vertical="center" wrapText="1"/>
    </xf>
    <xf numFmtId="3" fontId="16" fillId="3" borderId="60" xfId="0" applyNumberFormat="1" applyFont="1" applyFill="1" applyBorder="1" applyAlignment="1">
      <alignment vertical="center" wrapText="1"/>
    </xf>
    <xf numFmtId="3" fontId="16" fillId="5" borderId="58" xfId="0" applyNumberFormat="1" applyFont="1" applyFill="1" applyBorder="1" applyAlignment="1">
      <alignment vertical="center" wrapText="1"/>
    </xf>
    <xf numFmtId="3" fontId="16" fillId="5" borderId="50" xfId="0" applyNumberFormat="1" applyFont="1" applyFill="1" applyBorder="1" applyAlignment="1">
      <alignment vertical="center" wrapText="1"/>
    </xf>
    <xf numFmtId="3" fontId="14" fillId="4" borderId="36" xfId="0" applyNumberFormat="1" applyFont="1" applyFill="1" applyBorder="1" applyAlignment="1">
      <alignment vertical="center" wrapText="1"/>
    </xf>
    <xf numFmtId="3" fontId="14" fillId="4" borderId="34" xfId="0" applyNumberFormat="1" applyFont="1" applyFill="1" applyBorder="1" applyAlignment="1">
      <alignment vertical="center" wrapText="1"/>
    </xf>
    <xf numFmtId="3" fontId="14" fillId="4" borderId="52" xfId="0" applyNumberFormat="1" applyFont="1" applyFill="1" applyBorder="1" applyAlignment="1">
      <alignment vertical="center" wrapText="1"/>
    </xf>
    <xf numFmtId="3" fontId="14" fillId="5" borderId="70" xfId="0" applyNumberFormat="1" applyFont="1" applyFill="1" applyBorder="1" applyAlignment="1">
      <alignment vertical="center" wrapText="1"/>
    </xf>
    <xf numFmtId="0" fontId="21" fillId="0" borderId="55" xfId="7" applyFont="1" applyBorder="1" applyAlignment="1">
      <alignment horizontal="left" vertical="center" wrapText="1"/>
    </xf>
    <xf numFmtId="0" fontId="16" fillId="0" borderId="13" xfId="0" applyFont="1" applyBorder="1" applyAlignment="1">
      <alignment horizontal="right"/>
    </xf>
    <xf numFmtId="0" fontId="16" fillId="0" borderId="55" xfId="0" applyFont="1" applyBorder="1" applyAlignment="1">
      <alignment horizontal="left" vertical="center" wrapText="1"/>
    </xf>
    <xf numFmtId="0" fontId="14" fillId="0" borderId="59" xfId="0" applyFont="1" applyBorder="1" applyAlignment="1">
      <alignment vertical="center" wrapText="1"/>
    </xf>
    <xf numFmtId="0" fontId="16" fillId="0" borderId="23" xfId="0" applyFont="1" applyBorder="1" applyAlignment="1">
      <alignment horizontal="left" vertical="center" wrapText="1"/>
    </xf>
    <xf numFmtId="0" fontId="16" fillId="0" borderId="55" xfId="0" applyFont="1" applyBorder="1" applyAlignment="1">
      <alignment horizontal="left" vertical="center" wrapText="1" indent="3"/>
    </xf>
    <xf numFmtId="0" fontId="16" fillId="0" borderId="55" xfId="0" applyFont="1" applyBorder="1" applyAlignment="1">
      <alignment horizontal="left" vertical="center" wrapText="1" indent="5"/>
    </xf>
    <xf numFmtId="3" fontId="20" fillId="5" borderId="19" xfId="0" applyNumberFormat="1" applyFont="1" applyFill="1" applyBorder="1" applyAlignment="1">
      <alignment vertical="center" wrapText="1"/>
    </xf>
    <xf numFmtId="0" fontId="16" fillId="0" borderId="18" xfId="1" applyFont="1" applyBorder="1" applyAlignment="1">
      <alignment horizontal="left" vertical="center" wrapText="1" indent="1"/>
    </xf>
    <xf numFmtId="3" fontId="32" fillId="3" borderId="36" xfId="7" applyNumberFormat="1" applyFont="1" applyFill="1" applyBorder="1" applyAlignment="1">
      <alignment vertical="center" wrapText="1"/>
    </xf>
    <xf numFmtId="3" fontId="32" fillId="3" borderId="34" xfId="7" applyNumberFormat="1" applyFont="1" applyFill="1" applyBorder="1" applyAlignment="1">
      <alignment vertical="center" wrapText="1"/>
    </xf>
    <xf numFmtId="3" fontId="32" fillId="3" borderId="71" xfId="7" applyNumberFormat="1" applyFont="1" applyFill="1" applyBorder="1" applyAlignment="1">
      <alignment vertical="center" wrapText="1"/>
    </xf>
    <xf numFmtId="3" fontId="32" fillId="3" borderId="52" xfId="7" applyNumberFormat="1" applyFont="1" applyFill="1" applyBorder="1" applyAlignment="1">
      <alignment vertical="center" wrapText="1"/>
    </xf>
    <xf numFmtId="3" fontId="32" fillId="3" borderId="35" xfId="7" applyNumberFormat="1" applyFont="1" applyFill="1" applyBorder="1" applyAlignment="1">
      <alignment vertical="center" wrapText="1"/>
    </xf>
    <xf numFmtId="3" fontId="32" fillId="3" borderId="33" xfId="7" applyNumberFormat="1" applyFont="1" applyFill="1" applyBorder="1" applyAlignment="1">
      <alignment vertical="center" wrapText="1"/>
    </xf>
    <xf numFmtId="3" fontId="32" fillId="3" borderId="57" xfId="7" applyNumberFormat="1" applyFont="1" applyFill="1" applyBorder="1" applyAlignment="1">
      <alignment vertical="center" wrapText="1"/>
    </xf>
    <xf numFmtId="3" fontId="21" fillId="3" borderId="15" xfId="7" applyNumberFormat="1" applyFont="1" applyFill="1" applyBorder="1" applyAlignment="1">
      <alignment wrapText="1"/>
    </xf>
    <xf numFmtId="3" fontId="21" fillId="3" borderId="36" xfId="7" applyNumberFormat="1" applyFont="1" applyFill="1" applyBorder="1" applyAlignment="1">
      <alignment vertical="center" wrapText="1"/>
    </xf>
    <xf numFmtId="3" fontId="21" fillId="3" borderId="33" xfId="7" applyNumberFormat="1" applyFont="1" applyFill="1" applyBorder="1" applyAlignment="1">
      <alignment vertical="center" wrapText="1"/>
    </xf>
    <xf numFmtId="0" fontId="21" fillId="0" borderId="58" xfId="7" applyFont="1" applyBorder="1" applyAlignment="1">
      <alignment vertical="center" wrapText="1"/>
    </xf>
    <xf numFmtId="0" fontId="29" fillId="0" borderId="0" xfId="7" applyFont="1" applyAlignment="1">
      <alignment vertical="center"/>
    </xf>
    <xf numFmtId="0" fontId="21" fillId="0" borderId="0" xfId="7" applyFont="1" applyAlignment="1">
      <alignment horizontal="center" vertical="center"/>
    </xf>
    <xf numFmtId="3" fontId="39" fillId="6" borderId="79" xfId="0" applyNumberFormat="1" applyFont="1" applyFill="1" applyBorder="1" applyAlignment="1">
      <alignment horizontal="right" vertical="center"/>
    </xf>
    <xf numFmtId="3" fontId="39" fillId="6" borderId="57" xfId="0" applyNumberFormat="1" applyFont="1" applyFill="1" applyBorder="1" applyAlignment="1">
      <alignment horizontal="right" vertical="center"/>
    </xf>
    <xf numFmtId="3" fontId="39" fillId="6" borderId="77" xfId="0" applyNumberFormat="1" applyFont="1" applyFill="1" applyBorder="1" applyAlignment="1">
      <alignment horizontal="right" vertical="center"/>
    </xf>
    <xf numFmtId="3" fontId="39" fillId="6" borderId="71" xfId="0" applyNumberFormat="1" applyFont="1" applyFill="1" applyBorder="1" applyAlignment="1">
      <alignment horizontal="right" vertical="center"/>
    </xf>
    <xf numFmtId="3" fontId="39" fillId="6" borderId="66" xfId="0" applyNumberFormat="1" applyFont="1" applyFill="1" applyBorder="1" applyAlignment="1">
      <alignment horizontal="right" vertical="center"/>
    </xf>
    <xf numFmtId="3" fontId="39" fillId="6" borderId="70" xfId="0" applyNumberFormat="1" applyFont="1" applyFill="1" applyBorder="1" applyAlignment="1">
      <alignment horizontal="right" vertical="center"/>
    </xf>
    <xf numFmtId="3" fontId="32" fillId="5" borderId="33" xfId="7" applyNumberFormat="1" applyFont="1" applyFill="1" applyBorder="1" applyAlignment="1">
      <alignment vertical="center" wrapText="1"/>
    </xf>
    <xf numFmtId="10" fontId="14" fillId="3" borderId="32" xfId="1" applyNumberFormat="1" applyFont="1" applyFill="1" applyBorder="1" applyAlignment="1">
      <alignment vertical="center" wrapText="1"/>
    </xf>
    <xf numFmtId="10" fontId="25" fillId="0" borderId="0" xfId="2" applyNumberFormat="1" applyFont="1"/>
    <xf numFmtId="3" fontId="16" fillId="3" borderId="18" xfId="1" applyNumberFormat="1" applyFont="1" applyFill="1" applyBorder="1" applyAlignment="1">
      <alignment vertical="center" wrapText="1"/>
    </xf>
    <xf numFmtId="3" fontId="16" fillId="3" borderId="55" xfId="1" applyNumberFormat="1" applyFont="1" applyFill="1" applyBorder="1" applyAlignment="1">
      <alignment vertical="center" wrapText="1"/>
    </xf>
    <xf numFmtId="3" fontId="16" fillId="3" borderId="1" xfId="1" applyNumberFormat="1" applyFont="1" applyFill="1" applyBorder="1" applyAlignment="1">
      <alignment vertical="center" wrapText="1"/>
    </xf>
    <xf numFmtId="3" fontId="16" fillId="3" borderId="27" xfId="1" applyNumberFormat="1" applyFont="1" applyFill="1" applyBorder="1" applyAlignment="1">
      <alignment vertical="center" wrapText="1"/>
    </xf>
    <xf numFmtId="3" fontId="46" fillId="3" borderId="24" xfId="1" applyNumberFormat="1" applyFont="1" applyFill="1" applyBorder="1" applyAlignment="1">
      <alignment vertical="center" wrapText="1"/>
    </xf>
    <xf numFmtId="3" fontId="46" fillId="3" borderId="47" xfId="1" applyNumberFormat="1" applyFont="1" applyFill="1" applyBorder="1" applyAlignment="1">
      <alignment vertical="center" wrapText="1"/>
    </xf>
    <xf numFmtId="0" fontId="14" fillId="0" borderId="51" xfId="1" applyFont="1" applyBorder="1" applyAlignment="1">
      <alignment vertical="center" wrapText="1"/>
    </xf>
    <xf numFmtId="0" fontId="14" fillId="0" borderId="30" xfId="1" applyFont="1" applyBorder="1" applyAlignment="1">
      <alignment vertical="center" wrapText="1"/>
    </xf>
    <xf numFmtId="3" fontId="46" fillId="3" borderId="29" xfId="1" applyNumberFormat="1" applyFont="1" applyFill="1" applyBorder="1" applyAlignment="1">
      <alignment vertical="center" wrapText="1"/>
    </xf>
    <xf numFmtId="3" fontId="46" fillId="3" borderId="30" xfId="1" applyNumberFormat="1" applyFont="1" applyFill="1" applyBorder="1" applyAlignment="1">
      <alignment vertical="center" wrapText="1"/>
    </xf>
    <xf numFmtId="3" fontId="46" fillId="3" borderId="54" xfId="1" applyNumberFormat="1" applyFont="1" applyFill="1" applyBorder="1" applyAlignment="1">
      <alignment vertical="center" wrapText="1"/>
    </xf>
    <xf numFmtId="3" fontId="46" fillId="3" borderId="69" xfId="1" applyNumberFormat="1" applyFont="1" applyFill="1" applyBorder="1" applyAlignment="1">
      <alignment vertical="center" wrapText="1"/>
    </xf>
    <xf numFmtId="49" fontId="14" fillId="0" borderId="81" xfId="1" applyNumberFormat="1" applyFont="1" applyBorder="1" applyAlignment="1">
      <alignment horizontal="center" vertical="center" wrapText="1"/>
    </xf>
    <xf numFmtId="0" fontId="14" fillId="0" borderId="82" xfId="1" applyFont="1" applyBorder="1" applyAlignment="1">
      <alignment vertical="center" wrapText="1"/>
    </xf>
    <xf numFmtId="0" fontId="46" fillId="0" borderId="82" xfId="1" applyFont="1" applyBorder="1" applyAlignment="1">
      <alignment horizontal="center" vertical="center" wrapText="1"/>
    </xf>
    <xf numFmtId="3" fontId="46" fillId="3" borderId="81" xfId="1" applyNumberFormat="1" applyFont="1" applyFill="1" applyBorder="1" applyAlignment="1">
      <alignment vertical="center" wrapText="1"/>
    </xf>
    <xf numFmtId="0" fontId="14" fillId="0" borderId="86" xfId="1" applyFont="1" applyBorder="1" applyAlignment="1">
      <alignment vertical="center" wrapText="1"/>
    </xf>
    <xf numFmtId="0" fontId="46" fillId="0" borderId="81" xfId="1" applyFont="1" applyBorder="1" applyAlignment="1">
      <alignment horizontal="center" vertical="center" wrapText="1"/>
    </xf>
    <xf numFmtId="167" fontId="16" fillId="3" borderId="15" xfId="1" applyNumberFormat="1" applyFont="1" applyFill="1" applyBorder="1" applyAlignment="1">
      <alignment vertical="center" wrapText="1"/>
    </xf>
    <xf numFmtId="167" fontId="46" fillId="3" borderId="14" xfId="1" applyNumberFormat="1" applyFont="1" applyFill="1" applyBorder="1" applyAlignment="1">
      <alignment vertical="center" wrapText="1"/>
    </xf>
    <xf numFmtId="167" fontId="46" fillId="3" borderId="10" xfId="1" applyNumberFormat="1" applyFont="1" applyFill="1" applyBorder="1" applyAlignment="1">
      <alignment vertical="center" wrapText="1"/>
    </xf>
    <xf numFmtId="167" fontId="46" fillId="3" borderId="5" xfId="1" applyNumberFormat="1" applyFont="1" applyFill="1" applyBorder="1" applyAlignment="1">
      <alignment vertical="center" wrapText="1"/>
    </xf>
    <xf numFmtId="167" fontId="46" fillId="3" borderId="17" xfId="1" applyNumberFormat="1" applyFont="1" applyFill="1" applyBorder="1" applyAlignment="1">
      <alignment vertical="center" wrapText="1"/>
    </xf>
    <xf numFmtId="167" fontId="46" fillId="3" borderId="26" xfId="1" applyNumberFormat="1" applyFont="1" applyFill="1" applyBorder="1" applyAlignment="1">
      <alignment vertical="center" wrapText="1"/>
    </xf>
    <xf numFmtId="167" fontId="46" fillId="3" borderId="81" xfId="1" applyNumberFormat="1" applyFont="1" applyFill="1" applyBorder="1" applyAlignment="1">
      <alignment vertical="center" wrapText="1"/>
    </xf>
    <xf numFmtId="167" fontId="46" fillId="3" borderId="85" xfId="1" applyNumberFormat="1" applyFont="1" applyFill="1" applyBorder="1" applyAlignment="1">
      <alignment vertical="center" wrapText="1"/>
    </xf>
    <xf numFmtId="167" fontId="46" fillId="3" borderId="84" xfId="1" applyNumberFormat="1" applyFont="1" applyFill="1" applyBorder="1" applyAlignment="1">
      <alignment vertical="center" wrapText="1"/>
    </xf>
    <xf numFmtId="167" fontId="46" fillId="3" borderId="86" xfId="1" applyNumberFormat="1" applyFont="1" applyFill="1" applyBorder="1" applyAlignment="1">
      <alignment vertical="center" wrapText="1"/>
    </xf>
    <xf numFmtId="167" fontId="46" fillId="3" borderId="83" xfId="1" applyNumberFormat="1" applyFont="1" applyFill="1" applyBorder="1" applyAlignment="1">
      <alignment vertical="center" wrapText="1"/>
    </xf>
    <xf numFmtId="3" fontId="46" fillId="3" borderId="40" xfId="1" applyNumberFormat="1" applyFont="1" applyFill="1" applyBorder="1" applyAlignment="1">
      <alignment vertical="center" wrapText="1"/>
    </xf>
    <xf numFmtId="0" fontId="49" fillId="0" borderId="18" xfId="1" applyFont="1" applyBorder="1" applyAlignment="1">
      <alignment horizontal="left" vertical="center" wrapText="1" indent="3"/>
    </xf>
    <xf numFmtId="0" fontId="14" fillId="0" borderId="71" xfId="1" applyFont="1" applyBorder="1" applyAlignment="1">
      <alignment horizontal="center" vertical="center" wrapText="1"/>
    </xf>
    <xf numFmtId="3" fontId="46" fillId="3" borderId="44" xfId="1" applyNumberFormat="1" applyFont="1" applyFill="1" applyBorder="1" applyAlignment="1">
      <alignment vertical="center" wrapText="1"/>
    </xf>
    <xf numFmtId="3" fontId="46" fillId="3" borderId="27" xfId="1" applyNumberFormat="1" applyFont="1" applyFill="1" applyBorder="1" applyAlignment="1">
      <alignment vertical="center" wrapText="1"/>
    </xf>
    <xf numFmtId="3" fontId="16" fillId="3" borderId="7" xfId="1" applyNumberFormat="1" applyFont="1" applyFill="1" applyBorder="1" applyAlignment="1">
      <alignment vertical="center" wrapText="1"/>
    </xf>
    <xf numFmtId="3" fontId="46" fillId="3" borderId="7" xfId="1" applyNumberFormat="1" applyFont="1" applyFill="1" applyBorder="1" applyAlignment="1">
      <alignment vertical="center" wrapText="1"/>
    </xf>
    <xf numFmtId="0" fontId="14" fillId="3" borderId="0" xfId="0" applyFont="1" applyFill="1" applyAlignment="1">
      <alignment horizontal="center" vertical="center" wrapText="1"/>
    </xf>
    <xf numFmtId="0" fontId="71" fillId="2" borderId="0" xfId="7" applyFont="1" applyFill="1" applyAlignment="1">
      <alignment horizontal="center"/>
    </xf>
    <xf numFmtId="0" fontId="75" fillId="2" borderId="0" xfId="0" applyFont="1" applyFill="1" applyAlignment="1">
      <alignment horizontal="center"/>
    </xf>
    <xf numFmtId="0" fontId="71" fillId="0" borderId="0" xfId="1" applyFont="1" applyAlignment="1">
      <alignment horizontal="right"/>
    </xf>
    <xf numFmtId="0" fontId="35" fillId="0" borderId="0" xfId="0" applyFont="1"/>
    <xf numFmtId="0" fontId="14" fillId="0" borderId="15" xfId="4" applyFont="1" applyBorder="1" applyAlignment="1">
      <alignment horizontal="left" vertical="center" wrapText="1"/>
    </xf>
    <xf numFmtId="0" fontId="14" fillId="0" borderId="16" xfId="4" applyFont="1" applyBorder="1" applyAlignment="1">
      <alignment horizontal="left" vertical="center" wrapText="1"/>
    </xf>
    <xf numFmtId="0" fontId="14" fillId="0" borderId="60" xfId="4" applyFont="1" applyBorder="1" applyAlignment="1">
      <alignment horizontal="left" vertical="center" wrapText="1"/>
    </xf>
    <xf numFmtId="0" fontId="21" fillId="0" borderId="0" xfId="7" applyFont="1" applyAlignment="1">
      <alignment horizontal="left" wrapText="1"/>
    </xf>
    <xf numFmtId="3" fontId="16" fillId="6" borderId="25" xfId="0" applyNumberFormat="1" applyFont="1" applyFill="1" applyBorder="1" applyAlignment="1">
      <alignment vertical="center" wrapText="1"/>
    </xf>
    <xf numFmtId="3" fontId="16" fillId="6" borderId="3" xfId="0" applyNumberFormat="1" applyFont="1" applyFill="1" applyBorder="1" applyAlignment="1">
      <alignment vertical="center" wrapText="1"/>
    </xf>
    <xf numFmtId="3" fontId="16" fillId="6" borderId="4" xfId="0" applyNumberFormat="1" applyFont="1" applyFill="1" applyBorder="1" applyAlignment="1">
      <alignment vertical="center" wrapText="1"/>
    </xf>
    <xf numFmtId="3" fontId="16" fillId="6" borderId="51" xfId="0" applyNumberFormat="1" applyFont="1" applyFill="1" applyBorder="1" applyAlignment="1">
      <alignment vertical="center" wrapText="1"/>
    </xf>
    <xf numFmtId="4" fontId="16" fillId="6" borderId="15" xfId="0" applyNumberFormat="1" applyFont="1" applyFill="1" applyBorder="1" applyAlignment="1">
      <alignment vertical="center" wrapText="1"/>
    </xf>
    <xf numFmtId="4" fontId="16" fillId="6" borderId="21" xfId="0" applyNumberFormat="1" applyFont="1" applyFill="1" applyBorder="1" applyAlignment="1">
      <alignment vertical="center" wrapText="1"/>
    </xf>
    <xf numFmtId="3" fontId="16" fillId="6" borderId="7" xfId="0" applyNumberFormat="1" applyFont="1" applyFill="1" applyBorder="1" applyAlignment="1">
      <alignment vertical="center" wrapText="1"/>
    </xf>
    <xf numFmtId="3" fontId="14" fillId="6" borderId="16" xfId="0" applyNumberFormat="1" applyFont="1" applyFill="1" applyBorder="1" applyAlignment="1">
      <alignment vertical="center" wrapText="1"/>
    </xf>
    <xf numFmtId="3" fontId="14" fillId="6" borderId="50" xfId="0" applyNumberFormat="1" applyFont="1" applyFill="1" applyBorder="1" applyAlignment="1">
      <alignment vertical="center" wrapText="1"/>
    </xf>
    <xf numFmtId="3" fontId="14" fillId="6" borderId="8" xfId="0" applyNumberFormat="1" applyFont="1" applyFill="1" applyBorder="1" applyAlignment="1">
      <alignment vertical="center" wrapText="1"/>
    </xf>
    <xf numFmtId="3" fontId="14" fillId="6" borderId="9" xfId="0" applyNumberFormat="1" applyFont="1" applyFill="1" applyBorder="1" applyAlignment="1">
      <alignment vertical="center" wrapText="1"/>
    </xf>
    <xf numFmtId="3" fontId="16" fillId="6" borderId="59" xfId="0" applyNumberFormat="1" applyFont="1" applyFill="1" applyBorder="1" applyAlignment="1">
      <alignment vertical="center" wrapText="1"/>
    </xf>
    <xf numFmtId="3" fontId="16" fillId="6" borderId="26" xfId="0" applyNumberFormat="1" applyFont="1" applyFill="1" applyBorder="1" applyAlignment="1">
      <alignment vertical="center" wrapText="1"/>
    </xf>
    <xf numFmtId="3" fontId="16" fillId="6" borderId="5" xfId="0" applyNumberFormat="1" applyFont="1" applyFill="1" applyBorder="1" applyAlignment="1">
      <alignment vertical="center" wrapText="1"/>
    </xf>
    <xf numFmtId="3" fontId="16" fillId="6" borderId="6" xfId="0" applyNumberFormat="1" applyFont="1" applyFill="1" applyBorder="1" applyAlignment="1">
      <alignment vertical="center" wrapText="1"/>
    </xf>
    <xf numFmtId="3" fontId="16" fillId="6" borderId="55" xfId="0" applyNumberFormat="1" applyFont="1" applyFill="1" applyBorder="1" applyAlignment="1">
      <alignment vertical="center" wrapText="1"/>
    </xf>
    <xf numFmtId="4" fontId="16" fillId="6" borderId="55" xfId="0" applyNumberFormat="1" applyFont="1" applyFill="1" applyBorder="1" applyAlignment="1">
      <alignment vertical="center" wrapText="1"/>
    </xf>
    <xf numFmtId="4" fontId="16" fillId="6" borderId="27" xfId="0" applyNumberFormat="1" applyFont="1" applyFill="1" applyBorder="1" applyAlignment="1">
      <alignment vertical="center" wrapText="1"/>
    </xf>
    <xf numFmtId="4" fontId="16" fillId="6" borderId="7" xfId="0" applyNumberFormat="1" applyFont="1" applyFill="1" applyBorder="1" applyAlignment="1">
      <alignment vertical="center" wrapText="1"/>
    </xf>
    <xf numFmtId="3" fontId="14" fillId="6" borderId="23" xfId="0" applyNumberFormat="1" applyFont="1" applyFill="1" applyBorder="1" applyAlignment="1">
      <alignment vertical="center" wrapText="1"/>
    </xf>
    <xf numFmtId="3" fontId="14" fillId="6" borderId="28" xfId="0" applyNumberFormat="1" applyFont="1" applyFill="1" applyBorder="1" applyAlignment="1">
      <alignment vertical="center" wrapText="1"/>
    </xf>
    <xf numFmtId="3" fontId="14" fillId="6" borderId="55" xfId="0" applyNumberFormat="1" applyFont="1" applyFill="1" applyBorder="1" applyAlignment="1">
      <alignment vertical="center" wrapText="1"/>
    </xf>
    <xf numFmtId="3" fontId="14" fillId="6" borderId="27" xfId="0" applyNumberFormat="1" applyFont="1" applyFill="1" applyBorder="1" applyAlignment="1">
      <alignment vertical="center" wrapText="1"/>
    </xf>
    <xf numFmtId="3" fontId="14" fillId="6" borderId="1" xfId="0" applyNumberFormat="1" applyFont="1" applyFill="1" applyBorder="1" applyAlignment="1">
      <alignment vertical="center" wrapText="1"/>
    </xf>
    <xf numFmtId="3" fontId="14" fillId="6" borderId="7" xfId="0" applyNumberFormat="1" applyFont="1" applyFill="1" applyBorder="1" applyAlignment="1">
      <alignment vertical="center" wrapText="1"/>
    </xf>
    <xf numFmtId="3" fontId="16" fillId="6" borderId="37" xfId="0" applyNumberFormat="1" applyFont="1" applyFill="1" applyBorder="1" applyAlignment="1">
      <alignment vertical="center" wrapText="1"/>
    </xf>
    <xf numFmtId="3" fontId="16" fillId="6" borderId="33" xfId="0" applyNumberFormat="1" applyFont="1" applyFill="1" applyBorder="1" applyAlignment="1">
      <alignment vertical="center" wrapText="1"/>
    </xf>
    <xf numFmtId="3" fontId="16" fillId="6" borderId="56" xfId="0" applyNumberFormat="1" applyFont="1" applyFill="1" applyBorder="1" applyAlignment="1">
      <alignment vertical="center" wrapText="1"/>
    </xf>
    <xf numFmtId="3" fontId="16" fillId="6" borderId="52" xfId="0" applyNumberFormat="1" applyFont="1" applyFill="1" applyBorder="1" applyAlignment="1">
      <alignment vertical="center" wrapText="1"/>
    </xf>
    <xf numFmtId="3" fontId="16" fillId="6" borderId="57" xfId="0" applyNumberFormat="1" applyFont="1" applyFill="1" applyBorder="1" applyAlignment="1">
      <alignment vertical="center" wrapText="1"/>
    </xf>
    <xf numFmtId="3" fontId="16" fillId="6" borderId="48" xfId="0" applyNumberFormat="1" applyFont="1" applyFill="1" applyBorder="1" applyAlignment="1">
      <alignment vertical="center" wrapText="1"/>
    </xf>
    <xf numFmtId="3" fontId="16" fillId="6" borderId="23" xfId="0" applyNumberFormat="1" applyFont="1" applyFill="1" applyBorder="1" applyAlignment="1">
      <alignment vertical="center" wrapText="1"/>
    </xf>
    <xf numFmtId="3" fontId="16" fillId="6" borderId="28" xfId="0" applyNumberFormat="1" applyFont="1" applyFill="1" applyBorder="1" applyAlignment="1">
      <alignment vertical="center" wrapText="1"/>
    </xf>
    <xf numFmtId="3" fontId="16" fillId="6" borderId="8" xfId="0" applyNumberFormat="1" applyFont="1" applyFill="1" applyBorder="1" applyAlignment="1">
      <alignment vertical="center" wrapText="1"/>
    </xf>
    <xf numFmtId="3" fontId="16" fillId="6" borderId="9" xfId="0" applyNumberFormat="1" applyFont="1" applyFill="1" applyBorder="1" applyAlignment="1">
      <alignment vertical="center" wrapText="1"/>
    </xf>
    <xf numFmtId="3" fontId="14" fillId="6" borderId="14" xfId="0" applyNumberFormat="1" applyFont="1" applyFill="1" applyBorder="1" applyAlignment="1">
      <alignment horizontal="right" vertical="center" wrapText="1"/>
    </xf>
    <xf numFmtId="3" fontId="14" fillId="6" borderId="10" xfId="0" applyNumberFormat="1" applyFont="1" applyFill="1" applyBorder="1" applyAlignment="1">
      <alignment horizontal="right" vertical="center" wrapText="1"/>
    </xf>
    <xf numFmtId="3" fontId="14" fillId="6" borderId="5" xfId="0" applyNumberFormat="1" applyFont="1" applyFill="1" applyBorder="1" applyAlignment="1">
      <alignment horizontal="right" vertical="center" wrapText="1"/>
    </xf>
    <xf numFmtId="3" fontId="14" fillId="6" borderId="20" xfId="0" applyNumberFormat="1" applyFont="1" applyFill="1" applyBorder="1" applyAlignment="1">
      <alignment horizontal="right" vertical="center" wrapText="1"/>
    </xf>
    <xf numFmtId="3" fontId="16" fillId="6" borderId="60" xfId="0" applyNumberFormat="1" applyFont="1" applyFill="1" applyBorder="1" applyAlignment="1">
      <alignment vertical="center" wrapText="1"/>
    </xf>
    <xf numFmtId="3" fontId="16" fillId="6" borderId="38" xfId="0" applyNumberFormat="1" applyFont="1" applyFill="1" applyBorder="1" applyAlignment="1">
      <alignment vertical="center" wrapText="1"/>
    </xf>
    <xf numFmtId="3" fontId="16" fillId="6" borderId="72" xfId="0" applyNumberFormat="1" applyFont="1" applyFill="1" applyBorder="1" applyAlignment="1">
      <alignment vertical="center" wrapText="1"/>
    </xf>
    <xf numFmtId="3" fontId="14" fillId="6" borderId="11" xfId="0" applyNumberFormat="1" applyFont="1" applyFill="1" applyBorder="1" applyAlignment="1">
      <alignment vertical="center" wrapText="1"/>
    </xf>
    <xf numFmtId="3" fontId="14" fillId="6" borderId="22" xfId="0" applyNumberFormat="1" applyFont="1" applyFill="1" applyBorder="1" applyAlignment="1">
      <alignment vertical="center" wrapText="1"/>
    </xf>
    <xf numFmtId="3" fontId="14" fillId="6" borderId="15" xfId="0" applyNumberFormat="1" applyFont="1" applyFill="1" applyBorder="1" applyAlignment="1">
      <alignment vertical="center" wrapText="1"/>
    </xf>
    <xf numFmtId="3" fontId="14" fillId="6" borderId="2" xfId="0" applyNumberFormat="1" applyFont="1" applyFill="1" applyBorder="1" applyAlignment="1">
      <alignment vertical="center" wrapText="1"/>
    </xf>
    <xf numFmtId="3" fontId="14" fillId="6" borderId="21" xfId="0" applyNumberFormat="1" applyFont="1" applyFill="1" applyBorder="1" applyAlignment="1">
      <alignment vertical="center" wrapText="1"/>
    </xf>
    <xf numFmtId="3" fontId="14" fillId="6" borderId="36" xfId="0" applyNumberFormat="1" applyFont="1" applyFill="1" applyBorder="1" applyAlignment="1">
      <alignment vertical="center" wrapText="1"/>
    </xf>
    <xf numFmtId="3" fontId="14" fillId="6" borderId="70" xfId="0" applyNumberFormat="1" applyFont="1" applyFill="1" applyBorder="1" applyAlignment="1">
      <alignment vertical="center" wrapText="1"/>
    </xf>
    <xf numFmtId="3" fontId="14" fillId="6" borderId="52" xfId="0" applyNumberFormat="1" applyFont="1" applyFill="1" applyBorder="1" applyAlignment="1">
      <alignment vertical="center" wrapText="1"/>
    </xf>
    <xf numFmtId="3" fontId="14" fillId="6" borderId="35" xfId="0" applyNumberFormat="1" applyFont="1" applyFill="1" applyBorder="1" applyAlignment="1">
      <alignment vertical="center" wrapText="1"/>
    </xf>
    <xf numFmtId="3" fontId="14" fillId="6" borderId="10" xfId="0" applyNumberFormat="1" applyFont="1" applyFill="1" applyBorder="1" applyAlignment="1">
      <alignment vertical="center" wrapText="1"/>
    </xf>
    <xf numFmtId="3" fontId="14" fillId="6" borderId="5" xfId="0" applyNumberFormat="1" applyFont="1" applyFill="1" applyBorder="1" applyAlignment="1">
      <alignment vertical="center" wrapText="1"/>
    </xf>
    <xf numFmtId="3" fontId="14" fillId="6" borderId="20" xfId="0" applyNumberFormat="1" applyFont="1" applyFill="1" applyBorder="1" applyAlignment="1">
      <alignment vertical="center" wrapText="1"/>
    </xf>
    <xf numFmtId="3" fontId="16" fillId="6" borderId="11" xfId="0" applyNumberFormat="1" applyFont="1" applyFill="1" applyBorder="1" applyAlignment="1">
      <alignment vertical="center" wrapText="1"/>
    </xf>
    <xf numFmtId="3" fontId="16" fillId="6" borderId="22" xfId="0" applyNumberFormat="1" applyFont="1" applyFill="1" applyBorder="1" applyAlignment="1">
      <alignment vertical="center" wrapText="1"/>
    </xf>
    <xf numFmtId="3" fontId="16" fillId="6" borderId="20" xfId="0" applyNumberFormat="1" applyFont="1" applyFill="1" applyBorder="1" applyAlignment="1">
      <alignment vertical="center" wrapText="1"/>
    </xf>
    <xf numFmtId="10" fontId="16" fillId="6" borderId="1" xfId="0" applyNumberFormat="1" applyFont="1" applyFill="1" applyBorder="1" applyAlignment="1">
      <alignment vertical="center" wrapText="1"/>
    </xf>
    <xf numFmtId="10" fontId="16" fillId="6" borderId="21" xfId="0" applyNumberFormat="1" applyFont="1" applyFill="1" applyBorder="1" applyAlignment="1">
      <alignment vertical="center" wrapText="1"/>
    </xf>
    <xf numFmtId="3" fontId="14" fillId="6" borderId="6" xfId="0" applyNumberFormat="1" applyFont="1" applyFill="1" applyBorder="1" applyAlignment="1">
      <alignment vertical="center" wrapText="1"/>
    </xf>
    <xf numFmtId="3" fontId="16" fillId="6" borderId="36" xfId="0" applyNumberFormat="1" applyFont="1" applyFill="1" applyBorder="1" applyAlignment="1">
      <alignment vertical="center" wrapText="1"/>
    </xf>
    <xf numFmtId="3" fontId="16" fillId="6" borderId="70" xfId="0" applyNumberFormat="1" applyFont="1" applyFill="1" applyBorder="1" applyAlignment="1">
      <alignment vertical="center" wrapText="1"/>
    </xf>
    <xf numFmtId="3" fontId="16" fillId="6" borderId="35" xfId="0" applyNumberFormat="1" applyFont="1" applyFill="1" applyBorder="1" applyAlignment="1">
      <alignment vertical="center" wrapText="1"/>
    </xf>
    <xf numFmtId="3" fontId="14" fillId="6" borderId="45" xfId="0" applyNumberFormat="1" applyFont="1" applyFill="1" applyBorder="1" applyAlignment="1">
      <alignment vertical="center" wrapText="1"/>
    </xf>
    <xf numFmtId="3" fontId="16" fillId="6" borderId="46" xfId="0" applyNumberFormat="1" applyFont="1" applyFill="1" applyBorder="1" applyAlignment="1">
      <alignment vertical="center" wrapText="1"/>
    </xf>
    <xf numFmtId="3" fontId="3" fillId="0" borderId="0" xfId="4" applyNumberFormat="1" applyFont="1"/>
    <xf numFmtId="0" fontId="16" fillId="0" borderId="0" xfId="4" applyFont="1" applyAlignment="1">
      <alignment horizontal="center" vertical="center" wrapText="1"/>
    </xf>
    <xf numFmtId="3" fontId="16" fillId="0" borderId="0" xfId="4" applyNumberFormat="1" applyFont="1"/>
    <xf numFmtId="49" fontId="16" fillId="0" borderId="76" xfId="4" applyNumberFormat="1" applyFont="1" applyBorder="1" applyAlignment="1">
      <alignment horizontal="center" vertical="center" wrapText="1"/>
    </xf>
    <xf numFmtId="49" fontId="16" fillId="0" borderId="59" xfId="4" applyNumberFormat="1" applyFont="1" applyBorder="1" applyAlignment="1">
      <alignment horizontal="center" vertical="center" wrapText="1"/>
    </xf>
    <xf numFmtId="3" fontId="14" fillId="3" borderId="15" xfId="5" applyNumberFormat="1" applyFont="1" applyFill="1" applyBorder="1" applyAlignment="1">
      <alignment horizontal="right" vertical="center" wrapText="1"/>
    </xf>
    <xf numFmtId="3" fontId="39" fillId="3" borderId="36" xfId="4" applyNumberFormat="1" applyFont="1" applyFill="1" applyBorder="1"/>
    <xf numFmtId="49" fontId="16" fillId="0" borderId="76" xfId="4" applyNumberFormat="1" applyFont="1" applyBorder="1" applyAlignment="1">
      <alignment horizontal="right" vertical="center" wrapText="1"/>
    </xf>
    <xf numFmtId="49" fontId="16" fillId="0" borderId="58" xfId="4" applyNumberFormat="1" applyFont="1" applyBorder="1" applyAlignment="1">
      <alignment horizontal="right" vertical="center" wrapText="1"/>
    </xf>
    <xf numFmtId="0" fontId="16" fillId="6" borderId="59" xfId="0" applyFont="1" applyFill="1" applyBorder="1" applyAlignment="1">
      <alignment vertical="center" wrapText="1"/>
    </xf>
    <xf numFmtId="0" fontId="16" fillId="6" borderId="44" xfId="0" applyFont="1" applyFill="1" applyBorder="1" applyAlignment="1">
      <alignment vertical="center" wrapText="1"/>
    </xf>
    <xf numFmtId="0" fontId="16" fillId="6" borderId="4" xfId="0" applyFont="1" applyFill="1" applyBorder="1" applyAlignment="1">
      <alignment vertical="center" wrapText="1"/>
    </xf>
    <xf numFmtId="0" fontId="16" fillId="6" borderId="24" xfId="0" applyFont="1" applyFill="1" applyBorder="1" applyAlignment="1">
      <alignment vertical="center" wrapText="1"/>
    </xf>
    <xf numFmtId="0" fontId="16" fillId="6" borderId="25" xfId="0" applyFont="1" applyFill="1" applyBorder="1" applyAlignment="1">
      <alignment vertical="center" wrapText="1"/>
    </xf>
    <xf numFmtId="0" fontId="16" fillId="6" borderId="3" xfId="0" applyFont="1" applyFill="1" applyBorder="1" applyAlignment="1">
      <alignment vertical="center" wrapText="1"/>
    </xf>
    <xf numFmtId="0" fontId="16" fillId="6" borderId="51" xfId="0" applyFont="1" applyFill="1" applyBorder="1" applyAlignment="1">
      <alignment vertical="center" wrapText="1"/>
    </xf>
    <xf numFmtId="0" fontId="16" fillId="6" borderId="48" xfId="0" applyFont="1" applyFill="1" applyBorder="1" applyAlignment="1">
      <alignment vertical="center" wrapText="1"/>
    </xf>
    <xf numFmtId="0" fontId="16" fillId="6" borderId="26" xfId="0" applyFont="1" applyFill="1" applyBorder="1" applyAlignment="1">
      <alignment vertical="center" wrapText="1"/>
    </xf>
    <xf numFmtId="0" fontId="16" fillId="6" borderId="5" xfId="0" applyFont="1" applyFill="1" applyBorder="1" applyAlignment="1">
      <alignment vertical="center" wrapText="1"/>
    </xf>
    <xf numFmtId="0" fontId="16" fillId="6" borderId="6" xfId="0" applyFont="1" applyFill="1" applyBorder="1" applyAlignment="1">
      <alignment vertical="center" wrapText="1"/>
    </xf>
    <xf numFmtId="0" fontId="29" fillId="2" borderId="60" xfId="4" applyFont="1" applyFill="1" applyBorder="1" applyAlignment="1">
      <alignment vertical="center"/>
    </xf>
    <xf numFmtId="4" fontId="22" fillId="3" borderId="22" xfId="4" applyNumberFormat="1" applyFont="1" applyFill="1" applyBorder="1" applyAlignment="1">
      <alignment vertical="center"/>
    </xf>
    <xf numFmtId="3" fontId="22" fillId="0" borderId="67" xfId="4" applyNumberFormat="1" applyFont="1" applyBorder="1" applyAlignment="1">
      <alignment vertical="center"/>
    </xf>
    <xf numFmtId="0" fontId="21" fillId="0" borderId="13" xfId="0" applyFont="1" applyBorder="1" applyAlignment="1">
      <alignment vertical="center" wrapText="1"/>
    </xf>
    <xf numFmtId="0" fontId="21" fillId="5" borderId="36" xfId="7" applyFont="1" applyFill="1" applyBorder="1" applyAlignment="1">
      <alignment horizontal="center" vertical="center" wrapText="1"/>
    </xf>
    <xf numFmtId="0" fontId="0" fillId="0" borderId="30" xfId="0" applyBorder="1"/>
    <xf numFmtId="0" fontId="77" fillId="0" borderId="0" xfId="0" applyFont="1" applyAlignment="1">
      <alignment horizontal="center"/>
    </xf>
    <xf numFmtId="0" fontId="78" fillId="0" borderId="0" xfId="0" applyFont="1"/>
    <xf numFmtId="0" fontId="78" fillId="0" borderId="90" xfId="0" applyFont="1" applyBorder="1"/>
    <xf numFmtId="0" fontId="78" fillId="0" borderId="87" xfId="0" applyFont="1" applyBorder="1"/>
    <xf numFmtId="0" fontId="79" fillId="0" borderId="36" xfId="0" applyFont="1" applyBorder="1" applyAlignment="1">
      <alignment horizontal="center"/>
    </xf>
    <xf numFmtId="0" fontId="79" fillId="0" borderId="0" xfId="0" applyFont="1" applyAlignment="1">
      <alignment horizontal="center"/>
    </xf>
    <xf numFmtId="0" fontId="79" fillId="0" borderId="90" xfId="0" applyFont="1" applyBorder="1" applyAlignment="1">
      <alignment horizontal="center"/>
    </xf>
    <xf numFmtId="0" fontId="79" fillId="0" borderId="87" xfId="0" applyFont="1" applyBorder="1" applyAlignment="1">
      <alignment horizontal="center"/>
    </xf>
    <xf numFmtId="0" fontId="78" fillId="0" borderId="0" xfId="0" applyFont="1" applyAlignment="1">
      <alignment horizontal="right"/>
    </xf>
    <xf numFmtId="0" fontId="78" fillId="0" borderId="68" xfId="0" applyFont="1" applyBorder="1"/>
    <xf numFmtId="0" fontId="78" fillId="0" borderId="88" xfId="0" applyFont="1" applyBorder="1"/>
    <xf numFmtId="0" fontId="78" fillId="0" borderId="30" xfId="0" applyFont="1" applyBorder="1"/>
    <xf numFmtId="0" fontId="78" fillId="3" borderId="89" xfId="0" applyFont="1" applyFill="1" applyBorder="1"/>
    <xf numFmtId="0" fontId="78" fillId="3" borderId="30" xfId="0" applyFont="1" applyFill="1" applyBorder="1"/>
    <xf numFmtId="0" fontId="78" fillId="3" borderId="68" xfId="0" applyFont="1" applyFill="1" applyBorder="1"/>
    <xf numFmtId="0" fontId="78" fillId="3" borderId="88" xfId="0" applyFont="1" applyFill="1" applyBorder="1"/>
    <xf numFmtId="0" fontId="78" fillId="0" borderId="89" xfId="0" applyFont="1" applyBorder="1"/>
    <xf numFmtId="0" fontId="78" fillId="0" borderId="66" xfId="0" applyFont="1" applyBorder="1"/>
    <xf numFmtId="0" fontId="78" fillId="3" borderId="90" xfId="0" applyFont="1" applyFill="1" applyBorder="1"/>
    <xf numFmtId="0" fontId="78" fillId="3" borderId="0" xfId="0" applyFont="1" applyFill="1"/>
    <xf numFmtId="0" fontId="78" fillId="3" borderId="66" xfId="0" applyFont="1" applyFill="1" applyBorder="1"/>
    <xf numFmtId="0" fontId="78" fillId="3" borderId="87" xfId="0" applyFont="1" applyFill="1" applyBorder="1"/>
    <xf numFmtId="16" fontId="78" fillId="0" borderId="0" xfId="0" applyNumberFormat="1" applyFont="1"/>
    <xf numFmtId="0" fontId="14" fillId="0" borderId="0" xfId="0" applyFont="1" applyAlignment="1">
      <alignment horizontal="center" vertical="center" wrapText="1"/>
    </xf>
    <xf numFmtId="0" fontId="21" fillId="0" borderId="0" xfId="0" applyFont="1" applyAlignment="1">
      <alignment horizontal="center" vertical="center"/>
    </xf>
    <xf numFmtId="0" fontId="80" fillId="0" borderId="0" xfId="0" applyFont="1"/>
    <xf numFmtId="0" fontId="78" fillId="4" borderId="30" xfId="0" applyFont="1" applyFill="1" applyBorder="1"/>
    <xf numFmtId="0" fontId="78" fillId="4" borderId="68" xfId="0" applyFont="1" applyFill="1" applyBorder="1"/>
    <xf numFmtId="0" fontId="78" fillId="4" borderId="88" xfId="0" applyFont="1" applyFill="1" applyBorder="1"/>
    <xf numFmtId="4" fontId="14" fillId="3" borderId="36" xfId="4" applyNumberFormat="1" applyFont="1" applyFill="1" applyBorder="1"/>
    <xf numFmtId="4" fontId="14" fillId="3" borderId="34" xfId="4" applyNumberFormat="1" applyFont="1" applyFill="1" applyBorder="1"/>
    <xf numFmtId="0" fontId="81" fillId="0" borderId="0" xfId="0" applyFont="1"/>
    <xf numFmtId="3" fontId="21" fillId="3" borderId="25" xfId="7" applyNumberFormat="1" applyFont="1" applyFill="1" applyBorder="1"/>
    <xf numFmtId="3" fontId="21" fillId="3" borderId="25" xfId="7" applyNumberFormat="1" applyFont="1" applyFill="1" applyBorder="1" applyAlignment="1">
      <alignment vertical="center"/>
    </xf>
    <xf numFmtId="3" fontId="30" fillId="3" borderId="25" xfId="7" applyNumberFormat="1" applyFont="1" applyFill="1" applyBorder="1" applyAlignment="1">
      <alignment vertical="center"/>
    </xf>
    <xf numFmtId="3" fontId="21" fillId="3" borderId="15" xfId="7" applyNumberFormat="1" applyFont="1" applyFill="1" applyBorder="1" applyAlignment="1">
      <alignment horizontal="right" vertical="center" wrapText="1"/>
    </xf>
    <xf numFmtId="3" fontId="21" fillId="3" borderId="33" xfId="7" applyNumberFormat="1" applyFont="1" applyFill="1" applyBorder="1" applyAlignment="1">
      <alignment horizontal="right" vertical="center" wrapText="1"/>
    </xf>
    <xf numFmtId="3" fontId="21" fillId="3" borderId="36" xfId="7" applyNumberFormat="1" applyFont="1" applyFill="1" applyBorder="1" applyAlignment="1">
      <alignment horizontal="right" vertical="center" wrapText="1"/>
    </xf>
    <xf numFmtId="3" fontId="21" fillId="3" borderId="67" xfId="7" applyNumberFormat="1" applyFont="1" applyFill="1" applyBorder="1" applyAlignment="1">
      <alignment horizontal="right" vertical="center" wrapText="1"/>
    </xf>
    <xf numFmtId="3" fontId="21" fillId="3" borderId="30" xfId="7" applyNumberFormat="1" applyFont="1" applyFill="1" applyBorder="1" applyAlignment="1">
      <alignment horizontal="right" vertical="center" wrapText="1"/>
    </xf>
    <xf numFmtId="3" fontId="21" fillId="3" borderId="53" xfId="7" applyNumberFormat="1" applyFont="1" applyFill="1" applyBorder="1" applyAlignment="1">
      <alignment horizontal="right" vertical="center" wrapText="1"/>
    </xf>
    <xf numFmtId="3" fontId="21" fillId="3" borderId="29" xfId="7" applyNumberFormat="1" applyFont="1" applyFill="1" applyBorder="1" applyAlignment="1">
      <alignment horizontal="right" vertical="center" wrapText="1"/>
    </xf>
    <xf numFmtId="3" fontId="21" fillId="3" borderId="54" xfId="7" applyNumberFormat="1" applyFont="1" applyFill="1" applyBorder="1" applyAlignment="1">
      <alignment horizontal="right" vertical="center" wrapText="1"/>
    </xf>
    <xf numFmtId="3" fontId="21" fillId="3" borderId="25" xfId="7" applyNumberFormat="1" applyFont="1" applyFill="1" applyBorder="1" applyAlignment="1">
      <alignment horizontal="right" vertical="center"/>
    </xf>
    <xf numFmtId="3" fontId="16" fillId="6" borderId="12" xfId="0" applyNumberFormat="1" applyFont="1" applyFill="1" applyBorder="1" applyAlignment="1">
      <alignment vertical="center" wrapText="1"/>
    </xf>
    <xf numFmtId="3" fontId="16" fillId="6" borderId="73" xfId="0" applyNumberFormat="1" applyFont="1" applyFill="1" applyBorder="1" applyAlignment="1">
      <alignment vertical="center" wrapText="1"/>
    </xf>
    <xf numFmtId="3" fontId="16" fillId="6" borderId="42" xfId="0" applyNumberFormat="1" applyFont="1" applyFill="1" applyBorder="1" applyAlignment="1">
      <alignment vertical="center" wrapText="1"/>
    </xf>
    <xf numFmtId="3" fontId="16" fillId="6" borderId="63" xfId="0" applyNumberFormat="1" applyFont="1" applyFill="1" applyBorder="1" applyAlignment="1">
      <alignment vertical="center" wrapText="1"/>
    </xf>
    <xf numFmtId="4" fontId="16" fillId="6" borderId="11" xfId="0" applyNumberFormat="1" applyFont="1" applyFill="1" applyBorder="1" applyAlignment="1">
      <alignment vertical="center" wrapText="1"/>
    </xf>
    <xf numFmtId="4" fontId="16" fillId="6" borderId="22" xfId="0" applyNumberFormat="1" applyFont="1" applyFill="1" applyBorder="1" applyAlignment="1">
      <alignment vertical="center" wrapText="1"/>
    </xf>
    <xf numFmtId="168" fontId="16" fillId="3" borderId="48" xfId="0" applyNumberFormat="1" applyFont="1" applyFill="1" applyBorder="1" applyAlignment="1">
      <alignment vertical="center" wrapText="1"/>
    </xf>
    <xf numFmtId="168" fontId="16" fillId="3" borderId="5" xfId="0" applyNumberFormat="1" applyFont="1" applyFill="1" applyBorder="1" applyAlignment="1">
      <alignment vertical="center" wrapText="1"/>
    </xf>
    <xf numFmtId="168" fontId="16" fillId="3" borderId="6" xfId="0" applyNumberFormat="1" applyFont="1" applyFill="1" applyBorder="1" applyAlignment="1">
      <alignment vertical="center" wrapText="1"/>
    </xf>
    <xf numFmtId="168" fontId="16" fillId="3" borderId="55" xfId="0" applyNumberFormat="1" applyFont="1" applyFill="1" applyBorder="1" applyAlignment="1">
      <alignment vertical="center" wrapText="1"/>
    </xf>
    <xf numFmtId="168" fontId="16" fillId="3" borderId="1" xfId="0" applyNumberFormat="1" applyFont="1" applyFill="1" applyBorder="1" applyAlignment="1">
      <alignment vertical="center" wrapText="1"/>
    </xf>
    <xf numFmtId="168" fontId="16" fillId="3" borderId="7" xfId="0" applyNumberFormat="1" applyFont="1" applyFill="1" applyBorder="1" applyAlignment="1">
      <alignment vertical="center" wrapText="1"/>
    </xf>
    <xf numFmtId="10" fontId="14" fillId="10" borderId="36" xfId="1" applyNumberFormat="1" applyFont="1" applyFill="1" applyBorder="1" applyAlignment="1">
      <alignment vertical="center" wrapText="1"/>
    </xf>
    <xf numFmtId="3" fontId="21" fillId="5" borderId="33" xfId="7" applyNumberFormat="1" applyFont="1" applyFill="1" applyBorder="1" applyAlignment="1">
      <alignment vertical="center" wrapText="1"/>
    </xf>
    <xf numFmtId="3" fontId="21" fillId="5" borderId="36" xfId="7" applyNumberFormat="1" applyFont="1" applyFill="1" applyBorder="1" applyAlignment="1">
      <alignment vertical="center" wrapText="1"/>
    </xf>
    <xf numFmtId="4" fontId="22" fillId="4" borderId="52" xfId="0" applyNumberFormat="1" applyFont="1" applyFill="1" applyBorder="1" applyAlignment="1">
      <alignment horizontal="right" vertical="center" wrapText="1"/>
    </xf>
    <xf numFmtId="0" fontId="22" fillId="0" borderId="0" xfId="0" applyFont="1"/>
    <xf numFmtId="0" fontId="16" fillId="0" borderId="72" xfId="4" applyFont="1" applyBorder="1" applyAlignment="1">
      <alignment horizontal="center" vertical="center" wrapText="1"/>
    </xf>
    <xf numFmtId="49" fontId="14" fillId="0" borderId="36" xfId="4" applyNumberFormat="1" applyFont="1" applyBorder="1" applyAlignment="1">
      <alignment horizontal="center" vertical="center" wrapText="1"/>
    </xf>
    <xf numFmtId="49" fontId="14" fillId="0" borderId="34" xfId="4" applyNumberFormat="1" applyFont="1" applyBorder="1" applyAlignment="1">
      <alignment horizontal="center" vertical="center" wrapText="1"/>
    </xf>
    <xf numFmtId="3" fontId="2" fillId="0" borderId="0" xfId="4" applyNumberFormat="1" applyFont="1"/>
    <xf numFmtId="0" fontId="14" fillId="0" borderId="2" xfId="0" applyFont="1" applyBorder="1" applyAlignment="1">
      <alignment horizontal="center" vertical="center" wrapText="1"/>
    </xf>
    <xf numFmtId="0" fontId="82" fillId="0" borderId="55" xfId="4" applyFont="1" applyBorder="1" applyAlignment="1">
      <alignment horizontal="center" vertical="center"/>
    </xf>
    <xf numFmtId="0" fontId="82" fillId="2" borderId="55" xfId="4" applyFont="1" applyFill="1" applyBorder="1" applyAlignment="1">
      <alignment horizontal="center" vertical="center"/>
    </xf>
    <xf numFmtId="0" fontId="83" fillId="2" borderId="58" xfId="4" applyFont="1" applyFill="1" applyBorder="1" applyAlignment="1">
      <alignment horizontal="center" vertical="center"/>
    </xf>
    <xf numFmtId="0" fontId="82" fillId="2" borderId="55" xfId="4" applyFont="1" applyFill="1" applyBorder="1" applyAlignment="1">
      <alignment vertical="center"/>
    </xf>
    <xf numFmtId="0" fontId="82" fillId="0" borderId="0" xfId="4" applyFont="1" applyAlignment="1">
      <alignment horizontal="center"/>
    </xf>
    <xf numFmtId="0" fontId="82" fillId="2" borderId="58" xfId="4" applyFont="1" applyFill="1" applyBorder="1" applyAlignment="1">
      <alignment horizontal="center" vertical="center"/>
    </xf>
    <xf numFmtId="0" fontId="83" fillId="0" borderId="61" xfId="4" applyFont="1" applyBorder="1" applyAlignment="1">
      <alignment vertical="center"/>
    </xf>
    <xf numFmtId="0" fontId="15" fillId="8" borderId="36" xfId="0" applyFont="1" applyFill="1" applyBorder="1" applyAlignment="1">
      <alignment horizontal="center" vertical="center"/>
    </xf>
    <xf numFmtId="0" fontId="29" fillId="0" borderId="0" xfId="0" applyFont="1"/>
    <xf numFmtId="3" fontId="14" fillId="3" borderId="19" xfId="0" applyNumberFormat="1" applyFont="1" applyFill="1" applyBorder="1" applyAlignment="1">
      <alignment vertical="center" wrapText="1"/>
    </xf>
    <xf numFmtId="10" fontId="16" fillId="6" borderId="18" xfId="0" applyNumberFormat="1" applyFont="1" applyFill="1" applyBorder="1" applyAlignment="1">
      <alignment vertical="center" wrapText="1"/>
    </xf>
    <xf numFmtId="4" fontId="16" fillId="6" borderId="18" xfId="0" applyNumberFormat="1" applyFont="1" applyFill="1" applyBorder="1" applyAlignment="1">
      <alignment vertical="center" wrapText="1"/>
    </xf>
    <xf numFmtId="168" fontId="16" fillId="3" borderId="17" xfId="0" applyNumberFormat="1" applyFont="1" applyFill="1" applyBorder="1" applyAlignment="1">
      <alignment vertical="center" wrapText="1"/>
    </xf>
    <xf numFmtId="0" fontId="84" fillId="0" borderId="34" xfId="1" applyFont="1" applyBorder="1" applyAlignment="1">
      <alignment vertical="center" wrapText="1"/>
    </xf>
    <xf numFmtId="49" fontId="84" fillId="0" borderId="36" xfId="1" applyNumberFormat="1" applyFont="1" applyBorder="1" applyAlignment="1">
      <alignment horizontal="center" vertical="center" wrapText="1"/>
    </xf>
    <xf numFmtId="0" fontId="85" fillId="0" borderId="36" xfId="1" applyFont="1" applyBorder="1" applyAlignment="1">
      <alignment horizontal="center" vertical="center" wrapText="1"/>
    </xf>
    <xf numFmtId="167" fontId="85" fillId="3" borderId="36" xfId="1" applyNumberFormat="1" applyFont="1" applyFill="1" applyBorder="1" applyAlignment="1">
      <alignment vertical="center" wrapText="1"/>
    </xf>
    <xf numFmtId="167" fontId="85" fillId="3" borderId="33" xfId="1" applyNumberFormat="1" applyFont="1" applyFill="1" applyBorder="1" applyAlignment="1">
      <alignment vertical="center" wrapText="1"/>
    </xf>
    <xf numFmtId="167" fontId="85" fillId="3" borderId="35" xfId="1" applyNumberFormat="1" applyFont="1" applyFill="1" applyBorder="1" applyAlignment="1">
      <alignment vertical="center" wrapText="1"/>
    </xf>
    <xf numFmtId="0" fontId="86" fillId="0" borderId="0" xfId="1" applyFont="1"/>
    <xf numFmtId="167" fontId="46" fillId="3" borderId="12" xfId="1" applyNumberFormat="1" applyFont="1" applyFill="1" applyBorder="1" applyAlignment="1">
      <alignment vertical="center" wrapText="1"/>
    </xf>
    <xf numFmtId="167" fontId="46" fillId="3" borderId="73" xfId="1" applyNumberFormat="1" applyFont="1" applyFill="1" applyBorder="1" applyAlignment="1">
      <alignment vertical="center" wrapText="1"/>
    </xf>
    <xf numFmtId="167" fontId="46" fillId="3" borderId="42" xfId="1" applyNumberFormat="1" applyFont="1" applyFill="1" applyBorder="1" applyAlignment="1">
      <alignment vertical="center" wrapText="1"/>
    </xf>
    <xf numFmtId="167" fontId="46" fillId="3" borderId="62" xfId="1" applyNumberFormat="1" applyFont="1" applyFill="1" applyBorder="1" applyAlignment="1">
      <alignment vertical="center" wrapText="1"/>
    </xf>
    <xf numFmtId="167" fontId="46" fillId="3" borderId="41" xfId="1" applyNumberFormat="1" applyFont="1" applyFill="1" applyBorder="1" applyAlignment="1">
      <alignment vertical="center" wrapText="1"/>
    </xf>
    <xf numFmtId="167" fontId="46" fillId="3" borderId="63" xfId="1" applyNumberFormat="1" applyFont="1" applyFill="1" applyBorder="1" applyAlignment="1">
      <alignment vertical="center" wrapText="1"/>
    </xf>
    <xf numFmtId="167" fontId="46" fillId="3" borderId="20" xfId="1" applyNumberFormat="1" applyFont="1" applyFill="1" applyBorder="1" applyAlignment="1">
      <alignment vertical="center" wrapText="1"/>
    </xf>
    <xf numFmtId="167" fontId="16" fillId="3" borderId="21" xfId="1" applyNumberFormat="1" applyFont="1" applyFill="1" applyBorder="1" applyAlignment="1">
      <alignment vertical="center" wrapText="1"/>
    </xf>
    <xf numFmtId="0" fontId="87" fillId="0" borderId="0" xfId="10" applyAlignment="1">
      <alignment vertical="center"/>
    </xf>
    <xf numFmtId="4" fontId="21" fillId="2" borderId="13" xfId="7" applyNumberFormat="1" applyFont="1" applyFill="1" applyBorder="1" applyAlignment="1">
      <alignment horizontal="center" vertical="center" wrapText="1"/>
    </xf>
    <xf numFmtId="0" fontId="15" fillId="8" borderId="14"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16" xfId="0" applyFont="1" applyFill="1" applyBorder="1" applyAlignment="1">
      <alignment horizontal="center" vertical="center"/>
    </xf>
    <xf numFmtId="0" fontId="21" fillId="0" borderId="34" xfId="7" applyFont="1" applyBorder="1" applyAlignment="1">
      <alignment horizontal="center" vertical="center" wrapText="1"/>
    </xf>
    <xf numFmtId="0" fontId="21" fillId="0" borderId="35" xfId="7" applyFont="1" applyBorder="1" applyAlignment="1">
      <alignment horizontal="center" vertical="center" wrapText="1"/>
    </xf>
    <xf numFmtId="0" fontId="21" fillId="0" borderId="52" xfId="7" applyFont="1" applyBorder="1" applyAlignment="1">
      <alignment horizontal="center" vertical="center" wrapText="1"/>
    </xf>
    <xf numFmtId="0" fontId="21" fillId="2" borderId="63" xfId="7" applyFont="1" applyFill="1" applyBorder="1" applyAlignment="1">
      <alignment horizontal="center" vertical="center" wrapText="1"/>
    </xf>
    <xf numFmtId="0" fontId="21" fillId="2" borderId="70" xfId="7" applyFont="1" applyFill="1" applyBorder="1" applyAlignment="1">
      <alignment horizontal="center" vertical="center" wrapText="1"/>
    </xf>
    <xf numFmtId="0" fontId="21" fillId="0" borderId="78" xfId="7" applyFont="1" applyBorder="1" applyAlignment="1">
      <alignment horizontal="center" vertical="center" wrapText="1"/>
    </xf>
    <xf numFmtId="0" fontId="21" fillId="0" borderId="64" xfId="7" applyFont="1" applyBorder="1" applyAlignment="1">
      <alignment horizontal="center" vertical="center" wrapText="1"/>
    </xf>
    <xf numFmtId="0" fontId="21" fillId="0" borderId="79" xfId="7" applyFont="1" applyBorder="1" applyAlignment="1">
      <alignment horizontal="center" vertical="center" wrapText="1"/>
    </xf>
    <xf numFmtId="3" fontId="21" fillId="3" borderId="52" xfId="7" applyNumberFormat="1" applyFont="1" applyFill="1" applyBorder="1" applyAlignment="1">
      <alignment vertical="center" wrapText="1"/>
    </xf>
    <xf numFmtId="3" fontId="21" fillId="3" borderId="57" xfId="7" applyNumberFormat="1" applyFont="1" applyFill="1" applyBorder="1" applyAlignment="1">
      <alignment vertical="center" wrapText="1"/>
    </xf>
    <xf numFmtId="3" fontId="21" fillId="3" borderId="35" xfId="7" applyNumberFormat="1" applyFont="1" applyFill="1" applyBorder="1" applyAlignment="1">
      <alignment vertical="center" wrapText="1"/>
    </xf>
    <xf numFmtId="0" fontId="21" fillId="0" borderId="0" xfId="7" applyFont="1" applyAlignment="1">
      <alignment horizontal="left" vertical="center"/>
    </xf>
    <xf numFmtId="3" fontId="21" fillId="3" borderId="34" xfId="7" applyNumberFormat="1" applyFont="1" applyFill="1" applyBorder="1" applyAlignment="1">
      <alignment vertical="center" wrapText="1"/>
    </xf>
    <xf numFmtId="3" fontId="21" fillId="5" borderId="34" xfId="7" applyNumberFormat="1" applyFont="1" applyFill="1" applyBorder="1" applyAlignment="1">
      <alignment vertical="center" wrapText="1"/>
    </xf>
    <xf numFmtId="3" fontId="21" fillId="5" borderId="56" xfId="7" applyNumberFormat="1" applyFont="1" applyFill="1" applyBorder="1" applyAlignment="1">
      <alignment vertical="center" wrapText="1"/>
    </xf>
    <xf numFmtId="3" fontId="21" fillId="5" borderId="52" xfId="7" applyNumberFormat="1" applyFont="1" applyFill="1" applyBorder="1" applyAlignment="1">
      <alignment vertical="center" wrapText="1"/>
    </xf>
    <xf numFmtId="3" fontId="21" fillId="5" borderId="71" xfId="7" applyNumberFormat="1" applyFont="1" applyFill="1" applyBorder="1" applyAlignment="1">
      <alignment vertical="center" wrapText="1"/>
    </xf>
    <xf numFmtId="3" fontId="21" fillId="5" borderId="57" xfId="7" applyNumberFormat="1" applyFont="1" applyFill="1" applyBorder="1" applyAlignment="1">
      <alignment vertical="center" wrapText="1"/>
    </xf>
    <xf numFmtId="3" fontId="32" fillId="3" borderId="56" xfId="7" applyNumberFormat="1" applyFont="1" applyFill="1" applyBorder="1" applyAlignment="1">
      <alignment vertical="center" wrapText="1"/>
    </xf>
    <xf numFmtId="3" fontId="21" fillId="3" borderId="13" xfId="7" applyNumberFormat="1" applyFont="1" applyFill="1" applyBorder="1" applyAlignment="1">
      <alignment vertical="center"/>
    </xf>
    <xf numFmtId="0" fontId="30" fillId="0" borderId="0" xfId="7" quotePrefix="1" applyFont="1"/>
    <xf numFmtId="0" fontId="14" fillId="3" borderId="35" xfId="0" applyFont="1" applyFill="1" applyBorder="1" applyAlignment="1">
      <alignment horizontal="center" vertical="center" wrapText="1"/>
    </xf>
    <xf numFmtId="0" fontId="14" fillId="3" borderId="57" xfId="0" applyFont="1" applyFill="1" applyBorder="1" applyAlignment="1">
      <alignment horizontal="center" vertical="center" wrapText="1"/>
    </xf>
    <xf numFmtId="3" fontId="16" fillId="3" borderId="58" xfId="0" applyNumberFormat="1" applyFont="1" applyFill="1" applyBorder="1" applyAlignment="1">
      <alignment vertical="center" wrapText="1"/>
    </xf>
    <xf numFmtId="3" fontId="14" fillId="3" borderId="76" xfId="0" applyNumberFormat="1" applyFont="1" applyFill="1" applyBorder="1" applyAlignment="1">
      <alignment vertical="center" wrapText="1"/>
    </xf>
    <xf numFmtId="3" fontId="14" fillId="3" borderId="20" xfId="0" applyNumberFormat="1" applyFont="1" applyFill="1" applyBorder="1"/>
    <xf numFmtId="0" fontId="14" fillId="3" borderId="33" xfId="0" applyFont="1" applyFill="1" applyBorder="1" applyAlignment="1">
      <alignment horizontal="center" vertical="center" wrapText="1"/>
    </xf>
    <xf numFmtId="0" fontId="14" fillId="3" borderId="76" xfId="0" applyFont="1" applyFill="1" applyBorder="1" applyAlignment="1">
      <alignment horizontal="center" vertical="center" wrapText="1"/>
    </xf>
    <xf numFmtId="0" fontId="14" fillId="3" borderId="34" xfId="7" applyFont="1" applyFill="1" applyBorder="1" applyAlignment="1">
      <alignment horizontal="center" vertical="center" wrapText="1"/>
    </xf>
    <xf numFmtId="0" fontId="14" fillId="3" borderId="33" xfId="7" applyFont="1" applyFill="1" applyBorder="1" applyAlignment="1">
      <alignment horizontal="center" vertical="center" wrapText="1"/>
    </xf>
    <xf numFmtId="0" fontId="14" fillId="3" borderId="52" xfId="7" applyFont="1" applyFill="1" applyBorder="1" applyAlignment="1">
      <alignment horizontal="center" vertical="center" wrapText="1"/>
    </xf>
    <xf numFmtId="0" fontId="14" fillId="3" borderId="35" xfId="7"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3" borderId="57" xfId="7" applyFont="1" applyFill="1" applyBorder="1" applyAlignment="1">
      <alignment horizontal="center" vertical="center" wrapText="1"/>
    </xf>
    <xf numFmtId="0" fontId="14" fillId="3" borderId="71" xfId="7" applyFont="1" applyFill="1" applyBorder="1" applyAlignment="1">
      <alignment horizontal="center" vertical="center" wrapText="1"/>
    </xf>
    <xf numFmtId="3" fontId="16" fillId="4" borderId="55" xfId="0" applyNumberFormat="1" applyFont="1" applyFill="1" applyBorder="1" applyAlignment="1">
      <alignment vertical="center" wrapText="1"/>
    </xf>
    <xf numFmtId="3" fontId="14" fillId="4" borderId="59" xfId="0" applyNumberFormat="1" applyFont="1" applyFill="1" applyBorder="1" applyAlignment="1">
      <alignment vertical="center" wrapText="1"/>
    </xf>
    <xf numFmtId="3" fontId="14" fillId="4" borderId="20" xfId="0" applyNumberFormat="1" applyFont="1" applyFill="1" applyBorder="1" applyAlignment="1">
      <alignment vertical="center" wrapText="1"/>
    </xf>
    <xf numFmtId="3" fontId="14" fillId="4" borderId="35" xfId="0" applyNumberFormat="1" applyFont="1" applyFill="1" applyBorder="1" applyAlignment="1">
      <alignment vertical="center" wrapText="1"/>
    </xf>
    <xf numFmtId="0" fontId="14" fillId="4" borderId="30"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56"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3" xfId="0" applyFont="1" applyFill="1" applyBorder="1" applyAlignment="1">
      <alignment horizontal="center" vertical="center" wrapText="1"/>
    </xf>
    <xf numFmtId="3" fontId="16" fillId="4" borderId="19" xfId="0" applyNumberFormat="1" applyFont="1" applyFill="1" applyBorder="1" applyAlignment="1">
      <alignment vertical="center" wrapText="1"/>
    </xf>
    <xf numFmtId="3" fontId="14" fillId="4" borderId="48" xfId="0" applyNumberFormat="1" applyFont="1" applyFill="1" applyBorder="1" applyAlignment="1">
      <alignment vertical="center" wrapText="1"/>
    </xf>
    <xf numFmtId="3" fontId="14" fillId="4" borderId="33" xfId="0" applyNumberFormat="1" applyFont="1" applyFill="1" applyBorder="1" applyAlignment="1">
      <alignment vertical="center" wrapText="1"/>
    </xf>
    <xf numFmtId="10" fontId="16" fillId="4" borderId="29" xfId="2" applyNumberFormat="1" applyFont="1" applyFill="1" applyBorder="1" applyAlignment="1">
      <alignment vertical="center" wrapText="1"/>
    </xf>
    <xf numFmtId="10" fontId="16" fillId="4" borderId="58" xfId="0" applyNumberFormat="1" applyFont="1" applyFill="1" applyBorder="1" applyAlignment="1">
      <alignment vertical="center" wrapText="1"/>
    </xf>
    <xf numFmtId="0" fontId="14" fillId="4" borderId="71" xfId="0" applyFont="1" applyFill="1" applyBorder="1" applyAlignment="1">
      <alignment horizontal="center" vertical="center" wrapText="1"/>
    </xf>
    <xf numFmtId="0" fontId="14" fillId="4" borderId="57" xfId="0" applyFont="1" applyFill="1" applyBorder="1" applyAlignment="1">
      <alignment horizontal="center" vertical="center" wrapText="1"/>
    </xf>
    <xf numFmtId="0" fontId="14" fillId="4" borderId="35" xfId="7" applyFont="1" applyFill="1" applyBorder="1" applyAlignment="1">
      <alignment horizontal="center" vertical="center" wrapText="1"/>
    </xf>
    <xf numFmtId="0" fontId="14" fillId="4" borderId="33" xfId="7" applyFont="1" applyFill="1" applyBorder="1" applyAlignment="1">
      <alignment horizontal="center" vertical="center" wrapText="1"/>
    </xf>
    <xf numFmtId="10" fontId="16" fillId="4" borderId="8" xfId="0" applyNumberFormat="1" applyFont="1" applyFill="1" applyBorder="1" applyAlignment="1">
      <alignment vertical="center" wrapText="1"/>
    </xf>
    <xf numFmtId="0" fontId="14" fillId="4" borderId="53" xfId="0" applyFont="1" applyFill="1" applyBorder="1" applyAlignment="1">
      <alignment horizontal="center" vertical="center" wrapText="1"/>
    </xf>
    <xf numFmtId="0" fontId="14" fillId="3" borderId="68"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69"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4" fillId="5" borderId="71" xfId="0" applyFont="1" applyFill="1" applyBorder="1" applyAlignment="1">
      <alignment horizontal="center" vertical="center" wrapText="1"/>
    </xf>
    <xf numFmtId="3" fontId="16" fillId="5" borderId="55" xfId="2" applyNumberFormat="1" applyFont="1" applyFill="1" applyBorder="1" applyAlignment="1">
      <alignment vertical="center" wrapText="1"/>
    </xf>
    <xf numFmtId="165" fontId="16" fillId="5" borderId="17" xfId="2" applyNumberFormat="1" applyFont="1" applyFill="1" applyBorder="1" applyAlignment="1">
      <alignment vertical="center" wrapText="1"/>
    </xf>
    <xf numFmtId="3" fontId="16" fillId="5" borderId="27" xfId="2" applyNumberFormat="1" applyFont="1" applyFill="1" applyBorder="1" applyAlignment="1">
      <alignment vertical="center" wrapText="1"/>
    </xf>
    <xf numFmtId="3" fontId="16" fillId="5" borderId="2" xfId="2" applyNumberFormat="1" applyFont="1" applyFill="1" applyBorder="1"/>
    <xf numFmtId="0" fontId="14" fillId="5" borderId="28"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4" fillId="5" borderId="61" xfId="0" applyFont="1" applyFill="1" applyBorder="1" applyAlignment="1">
      <alignment horizontal="center" vertical="center" wrapText="1"/>
    </xf>
    <xf numFmtId="0" fontId="16" fillId="5" borderId="74" xfId="0" applyFont="1" applyFill="1" applyBorder="1" applyAlignment="1">
      <alignment horizontal="center" vertical="center" wrapText="1"/>
    </xf>
    <xf numFmtId="0" fontId="14" fillId="0" borderId="29" xfId="0" applyFont="1" applyBorder="1" applyAlignment="1">
      <alignment horizontal="right" vertical="center"/>
    </xf>
    <xf numFmtId="165" fontId="16" fillId="6" borderId="19" xfId="2" applyNumberFormat="1" applyFont="1" applyFill="1" applyBorder="1" applyAlignment="1">
      <alignment vertical="center" wrapText="1"/>
    </xf>
    <xf numFmtId="4" fontId="16" fillId="6" borderId="37" xfId="0" applyNumberFormat="1" applyFont="1" applyFill="1" applyBorder="1" applyAlignment="1">
      <alignment vertical="center" wrapText="1"/>
    </xf>
    <xf numFmtId="165" fontId="16" fillId="6" borderId="50" xfId="2" applyNumberFormat="1" applyFont="1" applyFill="1" applyBorder="1" applyAlignment="1">
      <alignment vertical="center" wrapText="1"/>
    </xf>
    <xf numFmtId="165" fontId="16" fillId="6" borderId="22" xfId="2" applyNumberFormat="1" applyFont="1" applyFill="1" applyBorder="1" applyAlignment="1">
      <alignment vertical="center" wrapText="1"/>
    </xf>
    <xf numFmtId="4" fontId="16" fillId="6" borderId="38" xfId="0" applyNumberFormat="1" applyFont="1" applyFill="1" applyBorder="1" applyAlignment="1">
      <alignment vertical="center" wrapText="1"/>
    </xf>
    <xf numFmtId="165" fontId="16" fillId="6" borderId="72" xfId="2" applyNumberFormat="1" applyFont="1" applyFill="1" applyBorder="1" applyAlignment="1">
      <alignment vertical="center" wrapText="1"/>
    </xf>
    <xf numFmtId="165" fontId="16" fillId="6" borderId="39" xfId="2" applyNumberFormat="1" applyFont="1" applyFill="1" applyBorder="1" applyAlignment="1">
      <alignment vertical="center" wrapText="1"/>
    </xf>
    <xf numFmtId="165" fontId="16" fillId="5" borderId="20" xfId="2" applyNumberFormat="1" applyFont="1" applyFill="1" applyBorder="1" applyAlignment="1">
      <alignment vertical="center" wrapText="1"/>
    </xf>
    <xf numFmtId="165" fontId="14" fillId="5" borderId="63" xfId="2" applyNumberFormat="1" applyFont="1" applyFill="1" applyBorder="1" applyAlignment="1">
      <alignment vertical="center" wrapText="1"/>
    </xf>
    <xf numFmtId="165" fontId="14" fillId="5" borderId="80" xfId="2" applyNumberFormat="1" applyFont="1" applyFill="1" applyBorder="1" applyAlignment="1">
      <alignment vertical="center" wrapText="1"/>
    </xf>
    <xf numFmtId="4" fontId="14" fillId="5" borderId="62" xfId="0" applyNumberFormat="1" applyFont="1" applyFill="1" applyBorder="1" applyAlignment="1">
      <alignment vertical="center" wrapText="1"/>
    </xf>
    <xf numFmtId="4" fontId="16" fillId="5" borderId="40" xfId="0" applyNumberFormat="1" applyFont="1" applyFill="1" applyBorder="1" applyAlignment="1">
      <alignment vertical="center" wrapText="1"/>
    </xf>
    <xf numFmtId="4" fontId="14" fillId="5" borderId="42" xfId="0" applyNumberFormat="1" applyFont="1" applyFill="1" applyBorder="1" applyAlignment="1">
      <alignment vertical="center" wrapText="1"/>
    </xf>
    <xf numFmtId="4" fontId="14" fillId="5" borderId="73" xfId="0" applyNumberFormat="1" applyFont="1" applyFill="1" applyBorder="1" applyAlignment="1">
      <alignment vertical="center" wrapText="1"/>
    </xf>
    <xf numFmtId="0" fontId="16" fillId="5" borderId="62" xfId="0" applyFont="1" applyFill="1" applyBorder="1" applyAlignment="1">
      <alignment horizontal="center" vertical="center" wrapText="1"/>
    </xf>
    <xf numFmtId="4" fontId="16" fillId="5" borderId="5" xfId="0" applyNumberFormat="1" applyFont="1" applyFill="1" applyBorder="1" applyAlignment="1">
      <alignment vertical="center" wrapText="1"/>
    </xf>
    <xf numFmtId="0" fontId="48" fillId="0" borderId="33" xfId="0" applyFont="1" applyBorder="1" applyAlignment="1">
      <alignment horizontal="right" vertical="center"/>
    </xf>
    <xf numFmtId="0" fontId="48" fillId="0" borderId="36" xfId="0" applyFont="1" applyBorder="1" applyAlignment="1">
      <alignment vertical="center" wrapText="1"/>
    </xf>
    <xf numFmtId="3" fontId="48" fillId="4" borderId="33" xfId="0" applyNumberFormat="1" applyFont="1" applyFill="1" applyBorder="1" applyAlignment="1">
      <alignment horizontal="right" vertical="center"/>
    </xf>
    <xf numFmtId="3" fontId="48" fillId="4" borderId="52" xfId="0" applyNumberFormat="1" applyFont="1" applyFill="1" applyBorder="1" applyAlignment="1">
      <alignment horizontal="right" vertical="center"/>
    </xf>
    <xf numFmtId="3" fontId="48" fillId="4" borderId="35" xfId="0" applyNumberFormat="1" applyFont="1" applyFill="1" applyBorder="1" applyAlignment="1">
      <alignment horizontal="right" vertical="center"/>
    </xf>
    <xf numFmtId="3" fontId="48" fillId="4" borderId="56" xfId="0" applyNumberFormat="1" applyFont="1" applyFill="1" applyBorder="1" applyAlignment="1">
      <alignment horizontal="right" vertical="center"/>
    </xf>
    <xf numFmtId="3" fontId="48" fillId="5" borderId="33" xfId="0" applyNumberFormat="1" applyFont="1" applyFill="1" applyBorder="1" applyAlignment="1">
      <alignment horizontal="right" vertical="center"/>
    </xf>
    <xf numFmtId="4" fontId="48" fillId="6" borderId="52" xfId="0" applyNumberFormat="1" applyFont="1" applyFill="1" applyBorder="1" applyAlignment="1">
      <alignment vertical="center" wrapText="1"/>
    </xf>
    <xf numFmtId="165" fontId="48" fillId="6" borderId="35" xfId="2" applyNumberFormat="1" applyFont="1" applyFill="1" applyBorder="1" applyAlignment="1">
      <alignment vertical="center" wrapText="1"/>
    </xf>
    <xf numFmtId="3" fontId="48" fillId="5" borderId="34" xfId="0" applyNumberFormat="1" applyFont="1" applyFill="1" applyBorder="1" applyAlignment="1">
      <alignment horizontal="right" vertical="center"/>
    </xf>
    <xf numFmtId="3" fontId="48" fillId="6" borderId="70" xfId="2" applyNumberFormat="1" applyFont="1" applyFill="1" applyBorder="1" applyAlignment="1">
      <alignment vertical="center" wrapText="1"/>
    </xf>
    <xf numFmtId="3" fontId="48" fillId="6" borderId="35" xfId="2" applyNumberFormat="1" applyFont="1" applyFill="1" applyBorder="1" applyAlignment="1">
      <alignment vertical="center" wrapText="1"/>
    </xf>
    <xf numFmtId="3" fontId="48" fillId="6" borderId="71" xfId="0" applyNumberFormat="1" applyFont="1" applyFill="1" applyBorder="1" applyAlignment="1">
      <alignment horizontal="right" vertical="center"/>
    </xf>
    <xf numFmtId="3" fontId="48" fillId="6" borderId="52" xfId="0" applyNumberFormat="1" applyFont="1" applyFill="1" applyBorder="1" applyAlignment="1">
      <alignment horizontal="right" vertical="center"/>
    </xf>
    <xf numFmtId="3" fontId="48" fillId="6" borderId="57" xfId="0" applyNumberFormat="1" applyFont="1" applyFill="1" applyBorder="1" applyAlignment="1">
      <alignment horizontal="right" vertical="center"/>
    </xf>
    <xf numFmtId="3" fontId="48" fillId="6" borderId="35" xfId="0" applyNumberFormat="1" applyFont="1" applyFill="1" applyBorder="1" applyAlignment="1">
      <alignment horizontal="right" vertical="center"/>
    </xf>
    <xf numFmtId="3" fontId="48" fillId="6" borderId="34" xfId="0" applyNumberFormat="1" applyFont="1" applyFill="1" applyBorder="1" applyAlignment="1">
      <alignment horizontal="right" vertical="center"/>
    </xf>
    <xf numFmtId="4" fontId="48" fillId="6" borderId="70" xfId="0" applyNumberFormat="1" applyFont="1" applyFill="1" applyBorder="1" applyAlignment="1">
      <alignment vertical="center" wrapText="1"/>
    </xf>
    <xf numFmtId="3" fontId="48" fillId="5" borderId="70" xfId="0" applyNumberFormat="1" applyFont="1" applyFill="1" applyBorder="1" applyAlignment="1">
      <alignment horizontal="right" vertical="center"/>
    </xf>
    <xf numFmtId="4" fontId="48" fillId="6" borderId="71" xfId="0" applyNumberFormat="1" applyFont="1" applyFill="1" applyBorder="1" applyAlignment="1">
      <alignment vertical="center" wrapText="1"/>
    </xf>
    <xf numFmtId="3" fontId="48" fillId="5" borderId="56" xfId="0" applyNumberFormat="1" applyFont="1" applyFill="1" applyBorder="1" applyAlignment="1">
      <alignment horizontal="right" vertical="center"/>
    </xf>
    <xf numFmtId="0" fontId="14" fillId="0" borderId="32" xfId="0" quotePrefix="1" applyFont="1" applyBorder="1" applyAlignment="1">
      <alignment horizontal="left" vertical="center"/>
    </xf>
    <xf numFmtId="10" fontId="16" fillId="0" borderId="0" xfId="0" applyNumberFormat="1" applyFont="1" applyAlignment="1">
      <alignment vertical="center"/>
    </xf>
    <xf numFmtId="4" fontId="16" fillId="5" borderId="52" xfId="0" applyNumberFormat="1" applyFont="1" applyFill="1" applyBorder="1" applyAlignment="1">
      <alignment vertical="center" wrapText="1"/>
    </xf>
    <xf numFmtId="165" fontId="16" fillId="5" borderId="34" xfId="2" applyNumberFormat="1" applyFont="1" applyFill="1" applyBorder="1" applyAlignment="1">
      <alignment vertical="center" wrapText="1"/>
    </xf>
    <xf numFmtId="165" fontId="16" fillId="5" borderId="35" xfId="2" applyNumberFormat="1" applyFont="1" applyFill="1" applyBorder="1" applyAlignment="1">
      <alignment vertical="center" wrapText="1"/>
    </xf>
    <xf numFmtId="4" fontId="16" fillId="5" borderId="71" xfId="0" applyNumberFormat="1" applyFont="1" applyFill="1" applyBorder="1" applyAlignment="1">
      <alignment vertical="center" wrapText="1"/>
    </xf>
    <xf numFmtId="165" fontId="16" fillId="5" borderId="57" xfId="2" applyNumberFormat="1" applyFont="1" applyFill="1" applyBorder="1" applyAlignment="1">
      <alignment vertical="center" wrapText="1"/>
    </xf>
    <xf numFmtId="10" fontId="16" fillId="4" borderId="0" xfId="2" applyNumberFormat="1" applyFont="1" applyFill="1" applyBorder="1" applyAlignment="1">
      <alignment vertical="center" wrapText="1"/>
    </xf>
    <xf numFmtId="10" fontId="16" fillId="4" borderId="64" xfId="2" applyNumberFormat="1" applyFont="1" applyFill="1" applyBorder="1" applyAlignment="1">
      <alignment vertical="center" wrapText="1"/>
    </xf>
    <xf numFmtId="10" fontId="16" fillId="4" borderId="76" xfId="2" applyNumberFormat="1" applyFont="1" applyFill="1" applyBorder="1" applyAlignment="1">
      <alignment vertical="center" wrapText="1"/>
    </xf>
    <xf numFmtId="10" fontId="16" fillId="4" borderId="65" xfId="2" applyNumberFormat="1" applyFont="1" applyFill="1" applyBorder="1" applyAlignment="1">
      <alignment vertical="center" wrapText="1"/>
    </xf>
    <xf numFmtId="3" fontId="16" fillId="5" borderId="26" xfId="2" applyNumberFormat="1" applyFont="1" applyFill="1" applyBorder="1" applyAlignment="1">
      <alignment vertical="center" wrapText="1"/>
    </xf>
    <xf numFmtId="4" fontId="16" fillId="5" borderId="43" xfId="0" applyNumberFormat="1" applyFont="1" applyFill="1" applyBorder="1" applyAlignment="1">
      <alignment vertical="center" wrapText="1"/>
    </xf>
    <xf numFmtId="165" fontId="16" fillId="5" borderId="6" xfId="2" applyNumberFormat="1" applyFont="1" applyFill="1" applyBorder="1" applyAlignment="1">
      <alignment vertical="center" wrapText="1"/>
    </xf>
    <xf numFmtId="3" fontId="16" fillId="5" borderId="48" xfId="2" applyNumberFormat="1" applyFont="1" applyFill="1" applyBorder="1" applyAlignment="1">
      <alignment vertical="center" wrapText="1"/>
    </xf>
    <xf numFmtId="3" fontId="16" fillId="5" borderId="10" xfId="2" applyNumberFormat="1" applyFont="1" applyFill="1" applyBorder="1" applyAlignment="1">
      <alignment vertical="center" wrapText="1"/>
    </xf>
    <xf numFmtId="10" fontId="16" fillId="4" borderId="23" xfId="0" applyNumberFormat="1" applyFont="1" applyFill="1" applyBorder="1" applyAlignment="1">
      <alignment vertical="center" wrapText="1"/>
    </xf>
    <xf numFmtId="10" fontId="16" fillId="4" borderId="19" xfId="0" applyNumberFormat="1" applyFont="1" applyFill="1" applyBorder="1" applyAlignment="1">
      <alignment vertical="center" wrapText="1"/>
    </xf>
    <xf numFmtId="10" fontId="16" fillId="4" borderId="22" xfId="0" applyNumberFormat="1" applyFont="1" applyFill="1" applyBorder="1" applyAlignment="1">
      <alignment vertical="center" wrapText="1"/>
    </xf>
    <xf numFmtId="4" fontId="16" fillId="6" borderId="45" xfId="0" applyNumberFormat="1" applyFont="1" applyFill="1" applyBorder="1" applyAlignment="1">
      <alignment vertical="center" wrapText="1"/>
    </xf>
    <xf numFmtId="4" fontId="16" fillId="5" borderId="75" xfId="0" applyNumberFormat="1" applyFont="1" applyFill="1" applyBorder="1" applyAlignment="1">
      <alignment vertical="center" wrapText="1"/>
    </xf>
    <xf numFmtId="4" fontId="16" fillId="5" borderId="47" xfId="0" applyNumberFormat="1" applyFont="1" applyFill="1" applyBorder="1" applyAlignment="1">
      <alignment vertical="center" wrapText="1"/>
    </xf>
    <xf numFmtId="3" fontId="16" fillId="5" borderId="38" xfId="2" applyNumberFormat="1" applyFont="1" applyFill="1" applyBorder="1"/>
    <xf numFmtId="4" fontId="2" fillId="2" borderId="37" xfId="0" applyNumberFormat="1" applyFont="1" applyFill="1" applyBorder="1" applyAlignment="1">
      <alignment vertical="center"/>
    </xf>
    <xf numFmtId="0" fontId="3" fillId="2" borderId="33" xfId="0" applyFont="1" applyFill="1" applyBorder="1" applyAlignment="1">
      <alignment horizontal="right" vertical="center"/>
    </xf>
    <xf numFmtId="0" fontId="22" fillId="2" borderId="52" xfId="0" applyFont="1" applyFill="1" applyBorder="1" applyAlignment="1">
      <alignment vertical="center"/>
    </xf>
    <xf numFmtId="0" fontId="22" fillId="2" borderId="52" xfId="0" applyFont="1" applyFill="1" applyBorder="1" applyAlignment="1">
      <alignment horizontal="center" vertical="center"/>
    </xf>
    <xf numFmtId="3" fontId="3" fillId="3" borderId="52" xfId="0" applyNumberFormat="1" applyFont="1" applyFill="1" applyBorder="1" applyAlignment="1">
      <alignment vertical="center"/>
    </xf>
    <xf numFmtId="0" fontId="21" fillId="3" borderId="12"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88" fillId="0" borderId="0" xfId="0" applyFont="1"/>
    <xf numFmtId="16" fontId="76" fillId="0" borderId="0" xfId="1" applyNumberFormat="1" applyFont="1" applyAlignment="1">
      <alignment horizontal="right"/>
    </xf>
    <xf numFmtId="10" fontId="39" fillId="0" borderId="0" xfId="0" applyNumberFormat="1" applyFont="1" applyAlignment="1">
      <alignment vertical="center"/>
    </xf>
    <xf numFmtId="0" fontId="28" fillId="0" borderId="0" xfId="0" applyFont="1"/>
    <xf numFmtId="0" fontId="21" fillId="2" borderId="33" xfId="0" applyFont="1" applyFill="1" applyBorder="1"/>
    <xf numFmtId="0" fontId="89" fillId="0" borderId="0" xfId="0" applyFont="1" applyAlignment="1">
      <alignment horizontal="left" vertical="center"/>
    </xf>
    <xf numFmtId="4" fontId="22" fillId="3" borderId="33" xfId="0" applyNumberFormat="1" applyFont="1" applyFill="1" applyBorder="1" applyAlignment="1">
      <alignment horizontal="right" vertical="center" wrapText="1"/>
    </xf>
    <xf numFmtId="0" fontId="22" fillId="0" borderId="36" xfId="0" applyFont="1" applyBorder="1" applyAlignment="1">
      <alignment horizontal="right" vertical="center"/>
    </xf>
    <xf numFmtId="0" fontId="48" fillId="0" borderId="36" xfId="0" applyFont="1" applyBorder="1" applyAlignment="1">
      <alignment horizontal="right" vertical="center"/>
    </xf>
    <xf numFmtId="0" fontId="14" fillId="4" borderId="67" xfId="0" applyFont="1" applyFill="1" applyBorder="1" applyAlignment="1">
      <alignment horizontal="center" vertical="center" wrapText="1"/>
    </xf>
    <xf numFmtId="3" fontId="14" fillId="4" borderId="26" xfId="0" applyNumberFormat="1" applyFont="1" applyFill="1" applyBorder="1" applyAlignment="1">
      <alignment vertical="center" wrapText="1"/>
    </xf>
    <xf numFmtId="3" fontId="16" fillId="4" borderId="27" xfId="0" applyNumberFormat="1" applyFont="1" applyFill="1" applyBorder="1" applyAlignment="1">
      <alignment vertical="center" wrapText="1"/>
    </xf>
    <xf numFmtId="3" fontId="14" fillId="4" borderId="25" xfId="0" applyNumberFormat="1" applyFont="1" applyFill="1" applyBorder="1" applyAlignment="1">
      <alignment vertical="center" wrapText="1"/>
    </xf>
    <xf numFmtId="0" fontId="14" fillId="0" borderId="32" xfId="0" applyFont="1" applyBorder="1" applyAlignment="1">
      <alignment vertical="center" wrapText="1"/>
    </xf>
    <xf numFmtId="10" fontId="14" fillId="5" borderId="29" xfId="2" applyNumberFormat="1" applyFont="1" applyFill="1" applyBorder="1" applyAlignment="1">
      <alignment horizontal="right" vertical="center"/>
    </xf>
    <xf numFmtId="10" fontId="14" fillId="6" borderId="53" xfId="2" applyNumberFormat="1" applyFont="1" applyFill="1" applyBorder="1" applyAlignment="1">
      <alignment horizontal="right" vertical="center"/>
    </xf>
    <xf numFmtId="10" fontId="14" fillId="6" borderId="30" xfId="2" applyNumberFormat="1" applyFont="1" applyFill="1" applyBorder="1" applyAlignment="1">
      <alignment horizontal="right" vertical="center"/>
    </xf>
    <xf numFmtId="10" fontId="14" fillId="6" borderId="31" xfId="2" applyNumberFormat="1" applyFont="1" applyFill="1" applyBorder="1" applyAlignment="1">
      <alignment horizontal="right" vertical="center"/>
    </xf>
    <xf numFmtId="10" fontId="14" fillId="6" borderId="68" xfId="2" applyNumberFormat="1" applyFont="1" applyFill="1" applyBorder="1" applyAlignment="1">
      <alignment horizontal="right" vertical="center"/>
    </xf>
    <xf numFmtId="3" fontId="14" fillId="6" borderId="53" xfId="2" applyNumberFormat="1" applyFont="1" applyFill="1" applyBorder="1" applyAlignment="1">
      <alignment horizontal="right" vertical="center"/>
    </xf>
    <xf numFmtId="3" fontId="14" fillId="6" borderId="31" xfId="2" applyNumberFormat="1" applyFont="1" applyFill="1" applyBorder="1" applyAlignment="1">
      <alignment horizontal="right" vertical="center"/>
    </xf>
    <xf numFmtId="3" fontId="14" fillId="6" borderId="54" xfId="2" applyNumberFormat="1" applyFont="1" applyFill="1" applyBorder="1" applyAlignment="1">
      <alignment horizontal="right" vertical="center"/>
    </xf>
    <xf numFmtId="10" fontId="14" fillId="6" borderId="54" xfId="2" applyNumberFormat="1" applyFont="1" applyFill="1" applyBorder="1" applyAlignment="1">
      <alignment horizontal="right" vertical="center"/>
    </xf>
    <xf numFmtId="4" fontId="14" fillId="5" borderId="43" xfId="0" applyNumberFormat="1" applyFont="1" applyFill="1" applyBorder="1" applyAlignment="1">
      <alignment vertical="center" wrapText="1"/>
    </xf>
    <xf numFmtId="4" fontId="22" fillId="4" borderId="39" xfId="0" applyNumberFormat="1" applyFont="1" applyFill="1" applyBorder="1" applyAlignment="1">
      <alignment vertical="center"/>
    </xf>
    <xf numFmtId="4" fontId="3" fillId="4" borderId="7" xfId="0" applyNumberFormat="1" applyFont="1" applyFill="1" applyBorder="1" applyAlignment="1">
      <alignment vertical="center"/>
    </xf>
    <xf numFmtId="4" fontId="3" fillId="4" borderId="39" xfId="0" applyNumberFormat="1" applyFont="1" applyFill="1" applyBorder="1" applyAlignment="1">
      <alignment vertical="center"/>
    </xf>
    <xf numFmtId="4" fontId="3" fillId="4" borderId="24" xfId="0" applyNumberFormat="1" applyFont="1" applyFill="1" applyBorder="1" applyAlignment="1">
      <alignment vertical="center"/>
    </xf>
    <xf numFmtId="165" fontId="3" fillId="4" borderId="7" xfId="2" applyNumberFormat="1" applyFont="1" applyFill="1" applyBorder="1" applyAlignment="1">
      <alignment vertical="center"/>
    </xf>
    <xf numFmtId="0" fontId="3" fillId="2" borderId="76" xfId="0" applyFont="1" applyFill="1" applyBorder="1" applyAlignment="1">
      <alignment horizontal="right" vertical="center"/>
    </xf>
    <xf numFmtId="0" fontId="3" fillId="2" borderId="23" xfId="0" applyFont="1" applyFill="1" applyBorder="1" applyAlignment="1">
      <alignment horizontal="right" vertical="center"/>
    </xf>
    <xf numFmtId="0" fontId="3" fillId="2" borderId="78" xfId="0" applyFont="1" applyFill="1" applyBorder="1" applyAlignment="1">
      <alignment horizontal="left"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21" fillId="3" borderId="0" xfId="0" applyFont="1" applyFill="1" applyAlignment="1">
      <alignment horizontal="center" vertical="center" wrapText="1"/>
    </xf>
    <xf numFmtId="3" fontId="22" fillId="3" borderId="12" xfId="0" applyNumberFormat="1" applyFont="1" applyFill="1" applyBorder="1" applyAlignment="1">
      <alignment vertical="center" wrapText="1"/>
    </xf>
    <xf numFmtId="3" fontId="29" fillId="3" borderId="15" xfId="0" applyNumberFormat="1" applyFont="1" applyFill="1" applyBorder="1" applyAlignment="1">
      <alignment vertical="center" wrapText="1"/>
    </xf>
    <xf numFmtId="3" fontId="29" fillId="3" borderId="60" xfId="0" applyNumberFormat="1" applyFont="1" applyFill="1" applyBorder="1" applyAlignment="1">
      <alignment vertical="center" wrapText="1"/>
    </xf>
    <xf numFmtId="3" fontId="29" fillId="3" borderId="14" xfId="0" applyNumberFormat="1" applyFont="1" applyFill="1" applyBorder="1" applyAlignment="1">
      <alignment vertical="center" wrapText="1"/>
    </xf>
    <xf numFmtId="3" fontId="29" fillId="3" borderId="16" xfId="0" applyNumberFormat="1" applyFont="1" applyFill="1" applyBorder="1" applyAlignment="1">
      <alignment vertical="center" wrapText="1"/>
    </xf>
    <xf numFmtId="3" fontId="29" fillId="3" borderId="13" xfId="0" applyNumberFormat="1" applyFont="1" applyFill="1" applyBorder="1" applyAlignment="1">
      <alignment vertical="center" wrapText="1"/>
    </xf>
    <xf numFmtId="3" fontId="29" fillId="3" borderId="25" xfId="0" applyNumberFormat="1" applyFont="1" applyFill="1" applyBorder="1" applyAlignment="1">
      <alignment vertical="center" wrapText="1"/>
    </xf>
    <xf numFmtId="3" fontId="29" fillId="3" borderId="36" xfId="0" applyNumberFormat="1" applyFont="1" applyFill="1" applyBorder="1" applyAlignment="1">
      <alignment vertical="center" wrapText="1"/>
    </xf>
    <xf numFmtId="0" fontId="39" fillId="6" borderId="36" xfId="0" applyFont="1" applyFill="1" applyBorder="1" applyAlignment="1">
      <alignment vertical="center" wrapText="1"/>
    </xf>
    <xf numFmtId="0" fontId="14" fillId="4" borderId="13" xfId="0" applyFont="1" applyFill="1" applyBorder="1" applyAlignment="1">
      <alignment horizontal="center" vertical="center" wrapText="1"/>
    </xf>
    <xf numFmtId="3" fontId="29" fillId="4" borderId="15" xfId="0" applyNumberFormat="1" applyFont="1" applyFill="1" applyBorder="1" applyAlignment="1">
      <alignment vertical="center" wrapText="1"/>
    </xf>
    <xf numFmtId="3" fontId="29" fillId="4" borderId="14" xfId="0" applyNumberFormat="1" applyFont="1" applyFill="1" applyBorder="1" applyAlignment="1">
      <alignment vertical="center" wrapText="1"/>
    </xf>
    <xf numFmtId="3" fontId="29" fillId="4" borderId="16" xfId="0" applyNumberFormat="1" applyFont="1" applyFill="1" applyBorder="1" applyAlignment="1">
      <alignment vertical="center" wrapText="1"/>
    </xf>
    <xf numFmtId="3" fontId="29" fillId="4" borderId="25" xfId="0" applyNumberFormat="1" applyFont="1" applyFill="1" applyBorder="1" applyAlignment="1">
      <alignment vertical="center" wrapText="1"/>
    </xf>
    <xf numFmtId="10" fontId="16" fillId="4" borderId="32" xfId="2" applyNumberFormat="1" applyFont="1" applyFill="1" applyBorder="1" applyAlignment="1">
      <alignment vertical="center" wrapText="1"/>
    </xf>
    <xf numFmtId="10" fontId="16" fillId="4" borderId="60" xfId="0" applyNumberFormat="1" applyFont="1" applyFill="1" applyBorder="1" applyAlignment="1">
      <alignment vertical="center" wrapText="1"/>
    </xf>
    <xf numFmtId="3" fontId="14" fillId="3" borderId="0" xfId="0" applyNumberFormat="1" applyFont="1" applyFill="1" applyAlignment="1">
      <alignment vertical="center" wrapText="1"/>
    </xf>
    <xf numFmtId="3" fontId="14" fillId="3" borderId="64" xfId="0" applyNumberFormat="1" applyFont="1" applyFill="1" applyBorder="1" applyAlignment="1">
      <alignment vertical="center" wrapText="1"/>
    </xf>
    <xf numFmtId="3" fontId="14" fillId="3" borderId="65" xfId="0" applyNumberFormat="1" applyFont="1" applyFill="1" applyBorder="1" applyAlignment="1">
      <alignment vertical="center" wrapText="1"/>
    </xf>
    <xf numFmtId="3" fontId="14" fillId="3" borderId="79" xfId="0" applyNumberFormat="1" applyFont="1" applyFill="1" applyBorder="1" applyAlignment="1">
      <alignment vertical="center" wrapText="1"/>
    </xf>
    <xf numFmtId="10" fontId="16" fillId="4" borderId="16" xfId="0" applyNumberFormat="1" applyFont="1" applyFill="1" applyBorder="1" applyAlignment="1">
      <alignment vertical="center" wrapText="1"/>
    </xf>
    <xf numFmtId="0" fontId="21" fillId="4" borderId="36" xfId="0" applyFont="1" applyFill="1" applyBorder="1" applyAlignment="1">
      <alignment horizontal="center" vertical="center" wrapText="1"/>
    </xf>
    <xf numFmtId="0" fontId="21" fillId="3" borderId="36" xfId="0" applyFont="1" applyFill="1" applyBorder="1" applyAlignment="1">
      <alignment horizontal="center" vertical="center" wrapText="1"/>
    </xf>
    <xf numFmtId="0" fontId="16" fillId="0" borderId="55" xfId="0" applyFont="1" applyBorder="1" applyAlignment="1">
      <alignment vertical="center" wrapText="1"/>
    </xf>
    <xf numFmtId="0" fontId="16" fillId="0" borderId="58" xfId="0" applyFont="1" applyBorder="1" applyAlignment="1">
      <alignment vertical="center" wrapText="1"/>
    </xf>
    <xf numFmtId="0" fontId="16" fillId="0" borderId="76" xfId="0" applyFont="1" applyBorder="1" applyAlignment="1">
      <alignment vertical="center"/>
    </xf>
    <xf numFmtId="0" fontId="21" fillId="5" borderId="12"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36" xfId="0" applyFont="1" applyFill="1" applyBorder="1" applyAlignment="1">
      <alignment horizontal="center" vertical="center" wrapText="1"/>
    </xf>
    <xf numFmtId="0" fontId="14" fillId="5" borderId="13" xfId="0" applyFont="1" applyFill="1" applyBorder="1" applyAlignment="1">
      <alignment horizontal="center" vertical="center" wrapText="1"/>
    </xf>
    <xf numFmtId="3" fontId="22" fillId="5" borderId="12" xfId="0" applyNumberFormat="1" applyFont="1" applyFill="1" applyBorder="1" applyAlignment="1">
      <alignment vertical="center" wrapText="1"/>
    </xf>
    <xf numFmtId="3" fontId="29" fillId="5" borderId="15" xfId="0" applyNumberFormat="1" applyFont="1" applyFill="1" applyBorder="1" applyAlignment="1">
      <alignment vertical="center" wrapText="1"/>
    </xf>
    <xf numFmtId="3" fontId="29" fillId="5" borderId="60" xfId="0" applyNumberFormat="1" applyFont="1" applyFill="1" applyBorder="1" applyAlignment="1">
      <alignment vertical="center" wrapText="1"/>
    </xf>
    <xf numFmtId="3" fontId="22" fillId="5" borderId="25" xfId="0" applyNumberFormat="1" applyFont="1" applyFill="1" applyBorder="1" applyAlignment="1">
      <alignment vertical="center" wrapText="1"/>
    </xf>
    <xf numFmtId="3" fontId="22" fillId="5" borderId="14" xfId="0" applyNumberFormat="1" applyFont="1" applyFill="1" applyBorder="1" applyAlignment="1">
      <alignment vertical="center" wrapText="1"/>
    </xf>
    <xf numFmtId="3" fontId="29" fillId="5" borderId="16" xfId="0" applyNumberFormat="1" applyFont="1" applyFill="1" applyBorder="1" applyAlignment="1">
      <alignment vertical="center" wrapText="1"/>
    </xf>
    <xf numFmtId="0" fontId="39" fillId="6" borderId="76" xfId="0" applyFont="1" applyFill="1" applyBorder="1" applyAlignment="1">
      <alignment vertical="center" wrapText="1"/>
    </xf>
    <xf numFmtId="0" fontId="39" fillId="6" borderId="33" xfId="0" applyFont="1" applyFill="1" applyBorder="1" applyAlignment="1">
      <alignment vertical="center" wrapText="1"/>
    </xf>
    <xf numFmtId="0" fontId="14" fillId="6" borderId="29" xfId="0" applyFont="1" applyFill="1" applyBorder="1" applyAlignment="1">
      <alignment vertical="center" wrapText="1"/>
    </xf>
    <xf numFmtId="10" fontId="29" fillId="5" borderId="13" xfId="2" applyNumberFormat="1" applyFont="1" applyFill="1" applyBorder="1" applyAlignment="1">
      <alignment vertical="center" wrapText="1"/>
    </xf>
    <xf numFmtId="3" fontId="22" fillId="5" borderId="36" xfId="0" applyNumberFormat="1" applyFont="1" applyFill="1" applyBorder="1" applyAlignment="1">
      <alignment vertical="center" wrapText="1"/>
    </xf>
    <xf numFmtId="10" fontId="29" fillId="5" borderId="32" xfId="2" applyNumberFormat="1" applyFont="1" applyFill="1" applyBorder="1" applyAlignment="1">
      <alignment vertical="center" wrapText="1"/>
    </xf>
    <xf numFmtId="0" fontId="14" fillId="5" borderId="57" xfId="0" applyFont="1" applyFill="1" applyBorder="1" applyAlignment="1">
      <alignment horizontal="center" vertical="center" wrapText="1"/>
    </xf>
    <xf numFmtId="3" fontId="16" fillId="6" borderId="55" xfId="2" applyNumberFormat="1" applyFont="1" applyFill="1" applyBorder="1"/>
    <xf numFmtId="0" fontId="63" fillId="0" borderId="76" xfId="0" applyFont="1" applyBorder="1" applyAlignment="1">
      <alignment horizontal="right" vertical="center"/>
    </xf>
    <xf numFmtId="0" fontId="63" fillId="0" borderId="0" xfId="0" applyFont="1"/>
    <xf numFmtId="10" fontId="14" fillId="5" borderId="67" xfId="2" applyNumberFormat="1" applyFont="1" applyFill="1" applyBorder="1" applyAlignment="1">
      <alignment horizontal="right" vertical="center"/>
    </xf>
    <xf numFmtId="4" fontId="16" fillId="5" borderId="70" xfId="0" applyNumberFormat="1" applyFont="1" applyFill="1" applyBorder="1" applyAlignment="1">
      <alignment vertical="center" wrapText="1"/>
    </xf>
    <xf numFmtId="3" fontId="14" fillId="6" borderId="68" xfId="2" applyNumberFormat="1" applyFont="1" applyFill="1" applyBorder="1" applyAlignment="1">
      <alignment horizontal="right" vertical="center"/>
    </xf>
    <xf numFmtId="0" fontId="14" fillId="5" borderId="35" xfId="0" applyFont="1" applyFill="1" applyBorder="1" applyAlignment="1">
      <alignment horizontal="center" vertical="center" wrapText="1"/>
    </xf>
    <xf numFmtId="3" fontId="14" fillId="3" borderId="58" xfId="0" applyNumberFormat="1" applyFont="1" applyFill="1" applyBorder="1" applyAlignment="1">
      <alignment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3" fontId="14" fillId="3" borderId="50" xfId="0" applyNumberFormat="1" applyFont="1" applyFill="1" applyBorder="1" applyAlignment="1">
      <alignment vertical="center" wrapText="1"/>
    </xf>
    <xf numFmtId="0" fontId="14" fillId="0" borderId="56"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4" xfId="0" applyFont="1" applyBorder="1" applyAlignment="1">
      <alignment horizontal="center" vertical="center" wrapText="1"/>
    </xf>
    <xf numFmtId="3" fontId="14" fillId="3" borderId="72" xfId="0" applyNumberFormat="1" applyFont="1" applyFill="1" applyBorder="1" applyAlignment="1">
      <alignment vertical="center" wrapText="1"/>
    </xf>
    <xf numFmtId="3" fontId="14" fillId="3" borderId="21" xfId="0" applyNumberFormat="1" applyFont="1" applyFill="1" applyBorder="1" applyAlignment="1">
      <alignment vertical="center" wrapText="1"/>
    </xf>
    <xf numFmtId="168" fontId="16" fillId="3" borderId="18" xfId="0" applyNumberFormat="1" applyFont="1" applyFill="1" applyBorder="1" applyAlignment="1">
      <alignment vertical="center" wrapText="1"/>
    </xf>
    <xf numFmtId="4" fontId="16" fillId="3" borderId="18" xfId="0" applyNumberFormat="1" applyFont="1" applyFill="1" applyBorder="1" applyAlignment="1">
      <alignment vertical="center" wrapText="1"/>
    </xf>
    <xf numFmtId="4" fontId="16" fillId="6" borderId="72" xfId="0" applyNumberFormat="1" applyFont="1" applyFill="1" applyBorder="1" applyAlignment="1">
      <alignment vertical="center" wrapText="1"/>
    </xf>
    <xf numFmtId="0" fontId="50" fillId="0" borderId="0" xfId="4" applyFont="1"/>
    <xf numFmtId="0" fontId="50" fillId="0" borderId="0" xfId="1" applyFont="1" applyAlignment="1">
      <alignment vertical="center"/>
    </xf>
    <xf numFmtId="0" fontId="15" fillId="0" borderId="30" xfId="0" applyFont="1" applyBorder="1" applyAlignment="1">
      <alignment horizontal="center" vertical="center" wrapText="1"/>
    </xf>
    <xf numFmtId="3" fontId="14" fillId="3" borderId="22" xfId="0" applyNumberFormat="1" applyFont="1" applyFill="1" applyBorder="1" applyAlignment="1">
      <alignment vertical="center" wrapText="1"/>
    </xf>
    <xf numFmtId="3" fontId="16" fillId="3" borderId="46" xfId="0" applyNumberFormat="1" applyFont="1" applyFill="1" applyBorder="1" applyAlignment="1">
      <alignment vertical="center" wrapText="1"/>
    </xf>
    <xf numFmtId="0" fontId="14" fillId="0" borderId="52" xfId="0" applyFont="1" applyBorder="1" applyAlignment="1">
      <alignment horizontal="center" vertical="center" wrapText="1"/>
    </xf>
    <xf numFmtId="10" fontId="16" fillId="6" borderId="55" xfId="0" applyNumberFormat="1" applyFont="1" applyFill="1" applyBorder="1" applyAlignment="1">
      <alignment vertical="center" wrapText="1"/>
    </xf>
    <xf numFmtId="0" fontId="16" fillId="6" borderId="46" xfId="0" applyFont="1" applyFill="1" applyBorder="1" applyAlignment="1">
      <alignment vertical="center" wrapText="1"/>
    </xf>
    <xf numFmtId="4" fontId="16" fillId="3" borderId="17" xfId="0" applyNumberFormat="1" applyFont="1" applyFill="1" applyBorder="1" applyAlignment="1">
      <alignment vertical="center" wrapText="1"/>
    </xf>
    <xf numFmtId="4" fontId="16" fillId="3" borderId="5" xfId="0" applyNumberFormat="1" applyFont="1" applyFill="1" applyBorder="1" applyAlignment="1">
      <alignment vertical="center" wrapText="1"/>
    </xf>
    <xf numFmtId="3" fontId="16" fillId="3" borderId="65" xfId="0" applyNumberFormat="1" applyFont="1" applyFill="1" applyBorder="1" applyAlignment="1">
      <alignment vertical="center" wrapText="1"/>
    </xf>
    <xf numFmtId="4" fontId="16" fillId="3" borderId="21" xfId="0" applyNumberFormat="1" applyFont="1" applyFill="1" applyBorder="1" applyAlignment="1">
      <alignment vertical="center" wrapText="1"/>
    </xf>
    <xf numFmtId="4" fontId="16" fillId="3" borderId="20" xfId="0" applyNumberFormat="1" applyFont="1" applyFill="1" applyBorder="1" applyAlignment="1">
      <alignment vertical="center" wrapText="1"/>
    </xf>
    <xf numFmtId="3" fontId="16" fillId="3" borderId="34" xfId="0" applyNumberFormat="1" applyFont="1" applyFill="1" applyBorder="1" applyAlignment="1">
      <alignment vertical="center" wrapText="1"/>
    </xf>
    <xf numFmtId="3" fontId="16" fillId="3" borderId="35" xfId="0" applyNumberFormat="1" applyFont="1" applyFill="1" applyBorder="1" applyAlignment="1">
      <alignment vertical="center" wrapText="1"/>
    </xf>
    <xf numFmtId="0" fontId="6" fillId="0" borderId="0" xfId="4" applyFont="1" applyAlignment="1">
      <alignment horizontal="left" vertical="center" indent="3"/>
    </xf>
    <xf numFmtId="0" fontId="11" fillId="0" borderId="76" xfId="4" applyFont="1" applyBorder="1" applyAlignment="1">
      <alignment horizontal="center" vertical="center"/>
    </xf>
    <xf numFmtId="0" fontId="7" fillId="0" borderId="14" xfId="0" applyFont="1" applyBorder="1" applyAlignment="1">
      <alignment horizontal="center" vertical="center"/>
    </xf>
    <xf numFmtId="0" fontId="7" fillId="0" borderId="17" xfId="4" applyFont="1" applyBorder="1" applyAlignment="1">
      <alignment vertical="center" wrapText="1"/>
    </xf>
    <xf numFmtId="3" fontId="14" fillId="3" borderId="61" xfId="0" applyNumberFormat="1" applyFont="1" applyFill="1" applyBorder="1" applyAlignment="1">
      <alignment vertical="center" wrapText="1"/>
    </xf>
    <xf numFmtId="3" fontId="14" fillId="3" borderId="42" xfId="0" applyNumberFormat="1" applyFont="1" applyFill="1" applyBorder="1" applyAlignment="1">
      <alignment vertical="center" wrapText="1"/>
    </xf>
    <xf numFmtId="3" fontId="14" fillId="3" borderId="63" xfId="0" applyNumberFormat="1" applyFont="1" applyFill="1" applyBorder="1" applyAlignment="1">
      <alignment vertical="center" wrapText="1"/>
    </xf>
    <xf numFmtId="3" fontId="14" fillId="3" borderId="62" xfId="0" applyNumberFormat="1" applyFont="1" applyFill="1" applyBorder="1" applyAlignment="1">
      <alignment vertical="center" wrapText="1"/>
    </xf>
    <xf numFmtId="4" fontId="16" fillId="3" borderId="4" xfId="0" applyNumberFormat="1" applyFont="1" applyFill="1" applyBorder="1" applyAlignment="1">
      <alignment vertical="center" wrapText="1"/>
    </xf>
    <xf numFmtId="4" fontId="16" fillId="3" borderId="46" xfId="0" applyNumberFormat="1" applyFont="1" applyFill="1" applyBorder="1" applyAlignment="1">
      <alignment vertical="center" wrapText="1"/>
    </xf>
    <xf numFmtId="4" fontId="16" fillId="3" borderId="51" xfId="0" applyNumberFormat="1" applyFont="1" applyFill="1" applyBorder="1" applyAlignment="1">
      <alignment vertical="center" wrapText="1"/>
    </xf>
    <xf numFmtId="4" fontId="16" fillId="3" borderId="53" xfId="0" applyNumberFormat="1" applyFont="1" applyFill="1" applyBorder="1" applyAlignment="1">
      <alignment vertical="center" wrapText="1"/>
    </xf>
    <xf numFmtId="4" fontId="16" fillId="3" borderId="30" xfId="0" applyNumberFormat="1" applyFont="1" applyFill="1" applyBorder="1" applyAlignment="1">
      <alignment vertical="center" wrapText="1"/>
    </xf>
    <xf numFmtId="4" fontId="16" fillId="3" borderId="31" xfId="0" applyNumberFormat="1" applyFont="1" applyFill="1" applyBorder="1" applyAlignment="1">
      <alignment vertical="center" wrapText="1"/>
    </xf>
    <xf numFmtId="0" fontId="15" fillId="0" borderId="68" xfId="0" applyFont="1" applyBorder="1" applyAlignment="1">
      <alignment horizontal="center" vertical="center" wrapText="1"/>
    </xf>
    <xf numFmtId="0" fontId="15" fillId="0" borderId="53" xfId="0" applyFont="1" applyBorder="1" applyAlignment="1">
      <alignment horizontal="center" vertical="center" wrapText="1"/>
    </xf>
    <xf numFmtId="0" fontId="90" fillId="0" borderId="55" xfId="0" applyFont="1" applyBorder="1" applyAlignment="1">
      <alignment horizontal="center" vertical="center" wrapText="1"/>
    </xf>
    <xf numFmtId="0" fontId="4" fillId="0" borderId="48" xfId="0" applyFont="1" applyBorder="1" applyAlignment="1">
      <alignment horizontal="justify" vertical="center" wrapText="1"/>
    </xf>
    <xf numFmtId="0" fontId="16" fillId="0" borderId="15" xfId="0" applyFont="1" applyBorder="1" applyAlignment="1">
      <alignment horizontal="center" vertical="center" wrapText="1"/>
    </xf>
    <xf numFmtId="0" fontId="16" fillId="0" borderId="60" xfId="0" applyFont="1" applyBorder="1" applyAlignment="1">
      <alignment horizontal="center" vertical="center" wrapText="1"/>
    </xf>
    <xf numFmtId="0" fontId="90"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14" fillId="0" borderId="16" xfId="0" applyFont="1" applyBorder="1" applyAlignment="1">
      <alignment horizontal="center" vertical="center" wrapText="1"/>
    </xf>
    <xf numFmtId="3" fontId="16" fillId="6" borderId="61" xfId="0" applyNumberFormat="1" applyFont="1" applyFill="1" applyBorder="1" applyAlignment="1">
      <alignment vertical="center" wrapText="1"/>
    </xf>
    <xf numFmtId="3" fontId="16" fillId="6" borderId="41" xfId="0" applyNumberFormat="1" applyFont="1" applyFill="1" applyBorder="1" applyAlignment="1">
      <alignment vertical="center" wrapText="1"/>
    </xf>
    <xf numFmtId="3" fontId="16" fillId="6" borderId="80" xfId="0" applyNumberFormat="1" applyFont="1" applyFill="1" applyBorder="1" applyAlignment="1">
      <alignment vertical="center" wrapText="1"/>
    </xf>
    <xf numFmtId="3" fontId="14" fillId="6" borderId="17" xfId="0" applyNumberFormat="1" applyFont="1" applyFill="1" applyBorder="1" applyAlignment="1">
      <alignment horizontal="right" vertical="center" wrapText="1"/>
    </xf>
    <xf numFmtId="0" fontId="51" fillId="0" borderId="65" xfId="0" applyFont="1" applyBorder="1" applyAlignment="1">
      <alignment horizontal="center" vertical="center" wrapText="1"/>
    </xf>
    <xf numFmtId="4" fontId="16" fillId="6" borderId="23" xfId="0" applyNumberFormat="1" applyFont="1" applyFill="1" applyBorder="1" applyAlignment="1">
      <alignment vertical="center" wrapText="1"/>
    </xf>
    <xf numFmtId="0" fontId="16" fillId="2" borderId="0" xfId="0" quotePrefix="1" applyFont="1" applyFill="1" applyAlignment="1">
      <alignment horizontal="left"/>
    </xf>
    <xf numFmtId="0" fontId="15" fillId="8" borderId="36" xfId="0" applyFont="1" applyFill="1" applyBorder="1" applyAlignment="1">
      <alignment horizontal="center"/>
    </xf>
    <xf numFmtId="3" fontId="29" fillId="4" borderId="55" xfId="0" applyNumberFormat="1" applyFont="1" applyFill="1" applyBorder="1" applyAlignment="1">
      <alignment vertical="center" wrapText="1"/>
    </xf>
    <xf numFmtId="3" fontId="29" fillId="4" borderId="58" xfId="0" applyNumberFormat="1" applyFont="1" applyFill="1" applyBorder="1" applyAlignment="1">
      <alignment vertical="center" wrapText="1"/>
    </xf>
    <xf numFmtId="3" fontId="22" fillId="4" borderId="61" xfId="0" applyNumberFormat="1" applyFont="1" applyFill="1" applyBorder="1" applyAlignment="1">
      <alignment vertical="center" wrapText="1"/>
    </xf>
    <xf numFmtId="3" fontId="14" fillId="4" borderId="6" xfId="0" applyNumberFormat="1" applyFont="1" applyFill="1" applyBorder="1" applyAlignment="1">
      <alignment vertical="center" wrapText="1"/>
    </xf>
    <xf numFmtId="3" fontId="16" fillId="4" borderId="7" xfId="0" applyNumberFormat="1" applyFont="1" applyFill="1" applyBorder="1" applyAlignment="1">
      <alignment vertical="center" wrapText="1"/>
    </xf>
    <xf numFmtId="3" fontId="16" fillId="4" borderId="9" xfId="0" applyNumberFormat="1" applyFont="1" applyFill="1" applyBorder="1" applyAlignment="1">
      <alignment vertical="center" wrapText="1"/>
    </xf>
    <xf numFmtId="3" fontId="14" fillId="4" borderId="14" xfId="0" applyNumberFormat="1" applyFont="1" applyFill="1" applyBorder="1" applyAlignment="1">
      <alignment vertical="center" wrapText="1"/>
    </xf>
    <xf numFmtId="3" fontId="48" fillId="5" borderId="33" xfId="2" applyNumberFormat="1" applyFont="1" applyFill="1" applyBorder="1" applyAlignment="1">
      <alignment vertical="center" wrapText="1"/>
    </xf>
    <xf numFmtId="4" fontId="91" fillId="5" borderId="76" xfId="0" applyNumberFormat="1" applyFont="1" applyFill="1" applyBorder="1" applyAlignment="1">
      <alignment horizontal="right" vertical="center" wrapText="1"/>
    </xf>
    <xf numFmtId="4" fontId="91" fillId="6" borderId="64" xfId="0" applyNumberFormat="1" applyFont="1" applyFill="1" applyBorder="1" applyAlignment="1">
      <alignment horizontal="right" vertical="center" wrapText="1"/>
    </xf>
    <xf numFmtId="4" fontId="91" fillId="6" borderId="0" xfId="0" applyNumberFormat="1" applyFont="1" applyFill="1" applyAlignment="1">
      <alignment horizontal="right" vertical="center" wrapText="1"/>
    </xf>
    <xf numFmtId="4" fontId="91" fillId="6" borderId="65" xfId="0" applyNumberFormat="1" applyFont="1" applyFill="1" applyBorder="1" applyAlignment="1">
      <alignment horizontal="right" vertical="center" wrapText="1"/>
    </xf>
    <xf numFmtId="4" fontId="91" fillId="6" borderId="73" xfId="0" applyNumberFormat="1" applyFont="1" applyFill="1" applyBorder="1" applyAlignment="1">
      <alignment horizontal="right" vertical="center" wrapText="1"/>
    </xf>
    <xf numFmtId="4" fontId="91" fillId="6" borderId="66" xfId="0" applyNumberFormat="1" applyFont="1" applyFill="1" applyBorder="1" applyAlignment="1">
      <alignment horizontal="right" vertical="center" wrapText="1"/>
    </xf>
    <xf numFmtId="4" fontId="91" fillId="6" borderId="42" xfId="0" applyNumberFormat="1" applyFont="1" applyFill="1" applyBorder="1" applyAlignment="1">
      <alignment horizontal="right" vertical="center" wrapText="1"/>
    </xf>
    <xf numFmtId="3" fontId="91" fillId="6" borderId="64" xfId="0" applyNumberFormat="1" applyFont="1" applyFill="1" applyBorder="1" applyAlignment="1">
      <alignment horizontal="right" vertical="center" wrapText="1"/>
    </xf>
    <xf numFmtId="3" fontId="91" fillId="6" borderId="79" xfId="0" applyNumberFormat="1" applyFont="1" applyFill="1" applyBorder="1" applyAlignment="1">
      <alignment horizontal="right" vertical="center" wrapText="1"/>
    </xf>
    <xf numFmtId="3" fontId="91" fillId="6" borderId="65" xfId="0" applyNumberFormat="1" applyFont="1" applyFill="1" applyBorder="1" applyAlignment="1">
      <alignment horizontal="right" vertical="center" wrapText="1"/>
    </xf>
    <xf numFmtId="4" fontId="91" fillId="6" borderId="37" xfId="0" applyNumberFormat="1" applyFont="1" applyFill="1" applyBorder="1" applyAlignment="1">
      <alignment horizontal="right" vertical="center" wrapText="1"/>
    </xf>
    <xf numFmtId="4" fontId="91" fillId="6" borderId="39" xfId="0" applyNumberFormat="1" applyFont="1" applyFill="1" applyBorder="1" applyAlignment="1">
      <alignment horizontal="right" vertical="center" wrapText="1"/>
    </xf>
    <xf numFmtId="4" fontId="91" fillId="6" borderId="42" xfId="0" applyNumberFormat="1" applyFont="1" applyFill="1" applyBorder="1" applyAlignment="1">
      <alignment vertical="center" wrapText="1"/>
    </xf>
    <xf numFmtId="4" fontId="91" fillId="6" borderId="79" xfId="0" applyNumberFormat="1" applyFont="1" applyFill="1" applyBorder="1" applyAlignment="1">
      <alignment horizontal="right" vertical="center" wrapText="1"/>
    </xf>
    <xf numFmtId="3" fontId="16" fillId="5" borderId="23" xfId="0" applyNumberFormat="1" applyFont="1" applyFill="1" applyBorder="1" applyAlignment="1">
      <alignment vertical="center" wrapText="1"/>
    </xf>
    <xf numFmtId="4" fontId="16" fillId="5" borderId="45" xfId="0" applyNumberFormat="1" applyFont="1" applyFill="1" applyBorder="1" applyAlignment="1">
      <alignment vertical="center" wrapText="1"/>
    </xf>
    <xf numFmtId="165" fontId="16" fillId="5" borderId="9" xfId="2" applyNumberFormat="1" applyFont="1" applyFill="1" applyBorder="1" applyAlignment="1">
      <alignment vertical="center" wrapText="1"/>
    </xf>
    <xf numFmtId="4" fontId="14" fillId="6" borderId="10" xfId="0" applyNumberFormat="1" applyFont="1" applyFill="1" applyBorder="1" applyAlignment="1">
      <alignment vertical="center" wrapText="1"/>
    </xf>
    <xf numFmtId="0" fontId="14" fillId="3" borderId="65" xfId="0" applyFont="1" applyFill="1" applyBorder="1" applyAlignment="1">
      <alignment horizontal="center" vertical="center" wrapText="1"/>
    </xf>
    <xf numFmtId="3" fontId="14" fillId="3" borderId="29" xfId="0" applyNumberFormat="1" applyFont="1" applyFill="1" applyBorder="1" applyAlignment="1">
      <alignment vertical="center" wrapText="1"/>
    </xf>
    <xf numFmtId="10" fontId="29" fillId="3" borderId="16" xfId="2" applyNumberFormat="1" applyFont="1" applyFill="1" applyBorder="1" applyAlignment="1">
      <alignment vertical="center" wrapText="1"/>
    </xf>
    <xf numFmtId="10" fontId="29" fillId="3" borderId="60" xfId="2" applyNumberFormat="1" applyFont="1" applyFill="1" applyBorder="1" applyAlignment="1">
      <alignment vertical="center" wrapText="1"/>
    </xf>
    <xf numFmtId="10" fontId="16" fillId="3" borderId="53" xfId="2" applyNumberFormat="1" applyFont="1" applyFill="1" applyBorder="1" applyAlignment="1">
      <alignment vertical="center" wrapText="1"/>
    </xf>
    <xf numFmtId="10" fontId="16" fillId="3" borderId="31" xfId="2" applyNumberFormat="1" applyFont="1" applyFill="1" applyBorder="1" applyAlignment="1">
      <alignment vertical="center" wrapText="1"/>
    </xf>
    <xf numFmtId="10" fontId="16" fillId="3" borderId="37" xfId="0" applyNumberFormat="1" applyFont="1" applyFill="1" applyBorder="1" applyAlignment="1">
      <alignment vertical="center" wrapText="1"/>
    </xf>
    <xf numFmtId="10" fontId="16" fillId="3" borderId="72" xfId="0" applyNumberFormat="1" applyFont="1" applyFill="1" applyBorder="1" applyAlignment="1">
      <alignment vertical="center" wrapText="1"/>
    </xf>
    <xf numFmtId="10" fontId="16" fillId="4" borderId="37" xfId="2" applyNumberFormat="1" applyFont="1" applyFill="1" applyBorder="1" applyAlignment="1">
      <alignment vertical="center" wrapText="1"/>
    </xf>
    <xf numFmtId="0" fontId="15" fillId="11" borderId="36" xfId="0" applyFont="1" applyFill="1" applyBorder="1" applyAlignment="1">
      <alignment horizontal="center"/>
    </xf>
    <xf numFmtId="4" fontId="16" fillId="3" borderId="23" xfId="0" applyNumberFormat="1" applyFont="1" applyFill="1" applyBorder="1" applyAlignment="1">
      <alignment vertical="center" wrapText="1"/>
    </xf>
    <xf numFmtId="3" fontId="14" fillId="6" borderId="12" xfId="0" applyNumberFormat="1" applyFont="1" applyFill="1" applyBorder="1" applyAlignment="1">
      <alignment vertical="center" wrapText="1"/>
    </xf>
    <xf numFmtId="3" fontId="14" fillId="6" borderId="73" xfId="0" applyNumberFormat="1" applyFont="1" applyFill="1" applyBorder="1" applyAlignment="1">
      <alignment vertical="center" wrapText="1"/>
    </xf>
    <xf numFmtId="3" fontId="14" fillId="6" borderId="42" xfId="0" applyNumberFormat="1" applyFont="1" applyFill="1" applyBorder="1" applyAlignment="1">
      <alignment vertical="center" wrapText="1"/>
    </xf>
    <xf numFmtId="3" fontId="14" fillId="6" borderId="63" xfId="0" applyNumberFormat="1" applyFont="1" applyFill="1" applyBorder="1" applyAlignment="1">
      <alignment vertical="center" wrapText="1"/>
    </xf>
    <xf numFmtId="3" fontId="15" fillId="3" borderId="26" xfId="0" applyNumberFormat="1" applyFont="1" applyFill="1" applyBorder="1" applyAlignment="1">
      <alignment vertical="center" wrapText="1"/>
    </xf>
    <xf numFmtId="3" fontId="15" fillId="3" borderId="5" xfId="0" applyNumberFormat="1" applyFont="1" applyFill="1" applyBorder="1" applyAlignment="1">
      <alignment vertical="center" wrapText="1"/>
    </xf>
    <xf numFmtId="0" fontId="63" fillId="0" borderId="34" xfId="0" applyFont="1" applyBorder="1" applyAlignment="1">
      <alignment vertical="center"/>
    </xf>
    <xf numFmtId="4" fontId="16" fillId="3" borderId="37" xfId="0" applyNumberFormat="1" applyFont="1" applyFill="1" applyBorder="1" applyAlignment="1">
      <alignment vertical="center" wrapText="1"/>
    </xf>
    <xf numFmtId="4" fontId="16" fillId="3" borderId="50" xfId="0" applyNumberFormat="1" applyFont="1" applyFill="1" applyBorder="1" applyAlignment="1">
      <alignment vertical="center" wrapText="1"/>
    </xf>
    <xf numFmtId="0" fontId="76" fillId="0" borderId="0" xfId="0" applyFont="1" applyAlignment="1">
      <alignment horizontal="right"/>
    </xf>
    <xf numFmtId="1" fontId="63" fillId="0" borderId="34" xfId="0" applyNumberFormat="1" applyFont="1" applyBorder="1" applyAlignment="1">
      <alignment vertical="center"/>
    </xf>
    <xf numFmtId="1" fontId="63" fillId="0" borderId="34" xfId="0" applyNumberFormat="1" applyFont="1" applyBorder="1" applyAlignment="1">
      <alignment horizontal="center" vertical="center"/>
    </xf>
    <xf numFmtId="0" fontId="63" fillId="0" borderId="35" xfId="0" applyFont="1" applyBorder="1" applyAlignment="1">
      <alignment vertical="center"/>
    </xf>
    <xf numFmtId="0" fontId="63" fillId="0" borderId="34" xfId="0" applyFont="1" applyBorder="1" applyAlignment="1">
      <alignment horizontal="center" vertical="center"/>
    </xf>
    <xf numFmtId="0" fontId="64" fillId="0" borderId="34" xfId="0" applyFont="1" applyBorder="1"/>
    <xf numFmtId="0" fontId="64" fillId="0" borderId="0" xfId="0" applyFont="1"/>
    <xf numFmtId="0" fontId="15" fillId="8" borderId="35" xfId="0" applyFont="1" applyFill="1" applyBorder="1" applyAlignment="1">
      <alignment horizontal="center" vertical="center"/>
    </xf>
    <xf numFmtId="0" fontId="15" fillId="3" borderId="23" xfId="0" applyFont="1" applyFill="1" applyBorder="1" applyAlignment="1">
      <alignment horizontal="center" vertical="center" wrapText="1"/>
    </xf>
    <xf numFmtId="0" fontId="93" fillId="0" borderId="35" xfId="0" applyFont="1" applyBorder="1" applyAlignment="1">
      <alignment horizontal="right"/>
    </xf>
    <xf numFmtId="14" fontId="27" fillId="11" borderId="0" xfId="1" applyNumberFormat="1" applyFont="1" applyFill="1" applyAlignment="1">
      <alignment horizontal="center"/>
    </xf>
    <xf numFmtId="14" fontId="27" fillId="8" borderId="0" xfId="1" applyNumberFormat="1" applyFont="1" applyFill="1" applyAlignment="1">
      <alignment horizontal="center"/>
    </xf>
    <xf numFmtId="3" fontId="14" fillId="3" borderId="68" xfId="0" applyNumberFormat="1" applyFont="1" applyFill="1" applyBorder="1" applyAlignment="1">
      <alignment vertical="center" wrapText="1"/>
    </xf>
    <xf numFmtId="3" fontId="14" fillId="3" borderId="67" xfId="0" applyNumberFormat="1" applyFont="1" applyFill="1" applyBorder="1" applyAlignment="1">
      <alignment vertical="center" wrapText="1"/>
    </xf>
    <xf numFmtId="3" fontId="14" fillId="3" borderId="54" xfId="0" applyNumberFormat="1" applyFont="1" applyFill="1" applyBorder="1" applyAlignment="1">
      <alignment vertical="center" wrapText="1"/>
    </xf>
    <xf numFmtId="3" fontId="14" fillId="3" borderId="53" xfId="0" applyNumberFormat="1" applyFont="1" applyFill="1" applyBorder="1" applyAlignment="1">
      <alignment vertical="center" wrapText="1"/>
    </xf>
    <xf numFmtId="3" fontId="14" fillId="3" borderId="38" xfId="0" applyNumberFormat="1" applyFont="1" applyFill="1" applyBorder="1" applyAlignment="1">
      <alignment vertical="center" wrapText="1"/>
    </xf>
    <xf numFmtId="3" fontId="14" fillId="3" borderId="49" xfId="0" applyNumberFormat="1" applyFont="1" applyFill="1" applyBorder="1" applyAlignment="1">
      <alignment vertical="center" wrapText="1"/>
    </xf>
    <xf numFmtId="3" fontId="14" fillId="3" borderId="39" xfId="0" applyNumberFormat="1" applyFont="1" applyFill="1" applyBorder="1" applyAlignment="1">
      <alignment vertical="center" wrapText="1"/>
    </xf>
    <xf numFmtId="3" fontId="14" fillId="3" borderId="75" xfId="0" applyNumberFormat="1" applyFont="1" applyFill="1" applyBorder="1" applyAlignment="1">
      <alignment vertical="center" wrapText="1"/>
    </xf>
    <xf numFmtId="3" fontId="14" fillId="3" borderId="71" xfId="0" applyNumberFormat="1" applyFont="1" applyFill="1" applyBorder="1" applyAlignment="1">
      <alignment vertical="center" wrapText="1"/>
    </xf>
    <xf numFmtId="3" fontId="15" fillId="3" borderId="27" xfId="0" applyNumberFormat="1" applyFont="1" applyFill="1" applyBorder="1" applyAlignment="1">
      <alignment vertical="center" wrapText="1"/>
    </xf>
    <xf numFmtId="3" fontId="15" fillId="3" borderId="44" xfId="0" applyNumberFormat="1" applyFont="1" applyFill="1" applyBorder="1" applyAlignment="1">
      <alignment vertical="center" wrapText="1"/>
    </xf>
    <xf numFmtId="3" fontId="15" fillId="3" borderId="56" xfId="0" applyNumberFormat="1" applyFont="1" applyFill="1" applyBorder="1" applyAlignment="1">
      <alignment vertical="center" wrapText="1"/>
    </xf>
    <xf numFmtId="3" fontId="20" fillId="3" borderId="27" xfId="0" applyNumberFormat="1" applyFont="1" applyFill="1" applyBorder="1" applyAlignment="1">
      <alignment vertical="center" wrapText="1"/>
    </xf>
    <xf numFmtId="3" fontId="20" fillId="3" borderId="2" xfId="0" applyNumberFormat="1" applyFont="1" applyFill="1" applyBorder="1" applyAlignment="1">
      <alignment vertical="center" wrapText="1"/>
    </xf>
    <xf numFmtId="3" fontId="20" fillId="3" borderId="1" xfId="0" applyNumberFormat="1" applyFont="1" applyFill="1" applyBorder="1" applyAlignment="1">
      <alignment vertical="center" wrapText="1"/>
    </xf>
    <xf numFmtId="3" fontId="15" fillId="3" borderId="1" xfId="0" applyNumberFormat="1" applyFont="1" applyFill="1" applyBorder="1" applyAlignment="1">
      <alignment vertical="center" wrapText="1"/>
    </xf>
    <xf numFmtId="3" fontId="15" fillId="3" borderId="52" xfId="0" applyNumberFormat="1" applyFont="1" applyFill="1" applyBorder="1" applyAlignment="1">
      <alignment vertical="center" wrapText="1"/>
    </xf>
    <xf numFmtId="3" fontId="15" fillId="3" borderId="2" xfId="0" applyNumberFormat="1" applyFont="1" applyFill="1" applyBorder="1" applyAlignment="1">
      <alignment vertical="center" wrapText="1"/>
    </xf>
    <xf numFmtId="3" fontId="15" fillId="3" borderId="70" xfId="0" applyNumberFormat="1" applyFont="1" applyFill="1" applyBorder="1" applyAlignment="1">
      <alignment vertical="center" wrapText="1"/>
    </xf>
    <xf numFmtId="3" fontId="15" fillId="3" borderId="78" xfId="0" applyNumberFormat="1" applyFont="1" applyFill="1" applyBorder="1" applyAlignment="1">
      <alignment vertical="center" wrapText="1"/>
    </xf>
    <xf numFmtId="3" fontId="20" fillId="0" borderId="0" xfId="1" applyNumberFormat="1" applyFont="1" applyAlignment="1">
      <alignment horizontal="center"/>
    </xf>
    <xf numFmtId="0" fontId="63" fillId="0" borderId="0" xfId="0" applyFont="1" applyAlignment="1">
      <alignment vertical="center"/>
    </xf>
    <xf numFmtId="1" fontId="63" fillId="0" borderId="0" xfId="0" applyNumberFormat="1" applyFont="1" applyAlignment="1">
      <alignment vertical="center"/>
    </xf>
    <xf numFmtId="0" fontId="63" fillId="0" borderId="0" xfId="0" applyFont="1" applyAlignment="1">
      <alignment horizontal="center" vertical="center"/>
    </xf>
    <xf numFmtId="0" fontId="92" fillId="0" borderId="0" xfId="0" applyFont="1" applyAlignment="1">
      <alignment horizontal="right" vertical="center"/>
    </xf>
    <xf numFmtId="0" fontId="15" fillId="0" borderId="0" xfId="0" applyFont="1" applyAlignment="1">
      <alignment horizontal="center" vertical="center" wrapText="1"/>
    </xf>
    <xf numFmtId="0" fontId="13" fillId="0" borderId="0" xfId="0" applyFont="1" applyAlignment="1">
      <alignment horizontal="center" vertical="center" wrapText="1"/>
    </xf>
    <xf numFmtId="9" fontId="15" fillId="0" borderId="0" xfId="2" applyFont="1" applyFill="1" applyBorder="1" applyAlignment="1">
      <alignment horizontal="center" vertical="center" wrapText="1"/>
    </xf>
    <xf numFmtId="0" fontId="15" fillId="0" borderId="0" xfId="0" applyFont="1" applyAlignment="1">
      <alignment horizontal="center" vertical="center"/>
    </xf>
    <xf numFmtId="3" fontId="16" fillId="0" borderId="0" xfId="0" applyNumberFormat="1" applyFont="1" applyAlignment="1">
      <alignment vertical="center" wrapText="1"/>
    </xf>
    <xf numFmtId="0" fontId="7" fillId="0" borderId="0" xfId="0" applyFont="1" applyAlignment="1">
      <alignment vertical="center" wrapText="1"/>
    </xf>
    <xf numFmtId="165" fontId="15" fillId="0" borderId="0" xfId="0" applyNumberFormat="1" applyFont="1" applyAlignment="1">
      <alignment vertical="center" wrapText="1"/>
    </xf>
    <xf numFmtId="165" fontId="15" fillId="0" borderId="0" xfId="0" applyNumberFormat="1" applyFont="1" applyAlignment="1">
      <alignment vertical="center"/>
    </xf>
    <xf numFmtId="3" fontId="20" fillId="0" borderId="0" xfId="0" applyNumberFormat="1" applyFont="1" applyAlignment="1">
      <alignment vertical="center" wrapText="1"/>
    </xf>
    <xf numFmtId="3" fontId="15" fillId="0" borderId="0" xfId="0" applyNumberFormat="1" applyFont="1" applyAlignment="1">
      <alignment vertical="center" wrapText="1"/>
    </xf>
    <xf numFmtId="0" fontId="22" fillId="0" borderId="0" xfId="0" applyFont="1" applyAlignment="1">
      <alignment horizontal="right"/>
    </xf>
    <xf numFmtId="0" fontId="41" fillId="0" borderId="0" xfId="1" applyFont="1" applyAlignment="1">
      <alignment horizontal="right" vertical="center"/>
    </xf>
    <xf numFmtId="1" fontId="22" fillId="0" borderId="32" xfId="1" applyNumberFormat="1" applyFont="1" applyBorder="1" applyAlignment="1">
      <alignment horizontal="left"/>
    </xf>
    <xf numFmtId="0" fontId="63" fillId="0" borderId="33" xfId="0" applyFont="1" applyBorder="1" applyAlignment="1">
      <alignment vertical="center"/>
    </xf>
    <xf numFmtId="0" fontId="88" fillId="0" borderId="35" xfId="0" applyFont="1" applyBorder="1"/>
    <xf numFmtId="0" fontId="94" fillId="0" borderId="35" xfId="0" applyFont="1" applyBorder="1" applyAlignment="1">
      <alignment vertical="center"/>
    </xf>
    <xf numFmtId="3" fontId="14" fillId="3" borderId="31" xfId="0" applyNumberFormat="1" applyFont="1" applyFill="1" applyBorder="1" applyAlignment="1">
      <alignment vertical="center" wrapText="1"/>
    </xf>
    <xf numFmtId="3" fontId="20" fillId="3" borderId="37" xfId="0" applyNumberFormat="1" applyFont="1" applyFill="1" applyBorder="1" applyAlignment="1">
      <alignment vertical="center" wrapText="1"/>
    </xf>
    <xf numFmtId="3" fontId="20" fillId="3" borderId="38" xfId="0" applyNumberFormat="1" applyFont="1" applyFill="1" applyBorder="1" applyAlignment="1">
      <alignment vertical="center" wrapText="1"/>
    </xf>
    <xf numFmtId="3" fontId="15" fillId="3" borderId="10" xfId="0" applyNumberFormat="1" applyFont="1" applyFill="1" applyBorder="1" applyAlignment="1">
      <alignment vertical="center" wrapText="1"/>
    </xf>
    <xf numFmtId="0" fontId="93" fillId="0" borderId="35" xfId="0" applyFont="1" applyBorder="1" applyAlignment="1">
      <alignment vertical="center"/>
    </xf>
    <xf numFmtId="1" fontId="14" fillId="0" borderId="0" xfId="0" applyNumberFormat="1" applyFont="1"/>
    <xf numFmtId="3" fontId="14" fillId="3" borderId="28" xfId="0" applyNumberFormat="1" applyFont="1" applyFill="1" applyBorder="1" applyAlignment="1">
      <alignment vertical="center" wrapText="1"/>
    </xf>
    <xf numFmtId="3" fontId="14" fillId="3" borderId="11" xfId="0" applyNumberFormat="1" applyFont="1" applyFill="1" applyBorder="1" applyAlignment="1">
      <alignment vertical="center" wrapText="1"/>
    </xf>
    <xf numFmtId="0" fontId="15" fillId="0" borderId="23" xfId="0" applyFont="1" applyBorder="1" applyAlignment="1">
      <alignment horizontal="center" vertical="center"/>
    </xf>
    <xf numFmtId="3" fontId="14" fillId="3" borderId="78" xfId="0" applyNumberFormat="1" applyFont="1" applyFill="1" applyBorder="1" applyAlignment="1">
      <alignment vertical="center" wrapText="1"/>
    </xf>
    <xf numFmtId="0" fontId="88" fillId="0" borderId="35" xfId="0" applyFont="1" applyBorder="1" applyAlignment="1">
      <alignment horizontal="right" vertical="center"/>
    </xf>
    <xf numFmtId="9" fontId="15" fillId="3" borderId="33" xfId="2" applyFont="1" applyFill="1" applyBorder="1" applyAlignment="1">
      <alignment horizontal="center" vertical="center" wrapText="1"/>
    </xf>
    <xf numFmtId="3" fontId="14" fillId="3" borderId="41" xfId="0" applyNumberFormat="1" applyFont="1" applyFill="1" applyBorder="1" applyAlignment="1">
      <alignment vertical="center" wrapText="1"/>
    </xf>
    <xf numFmtId="3" fontId="14" fillId="3" borderId="80" xfId="0" applyNumberFormat="1" applyFont="1" applyFill="1" applyBorder="1" applyAlignment="1">
      <alignment vertical="center" wrapText="1"/>
    </xf>
    <xf numFmtId="0" fontId="22" fillId="0" borderId="30" xfId="4" applyFont="1" applyBorder="1" applyAlignment="1">
      <alignment horizontal="left"/>
    </xf>
    <xf numFmtId="14" fontId="27" fillId="0" borderId="30" xfId="1" applyNumberFormat="1" applyFont="1" applyBorder="1" applyAlignment="1">
      <alignment horizontal="center"/>
    </xf>
    <xf numFmtId="0" fontId="28" fillId="0" borderId="0" xfId="0" applyFont="1" applyAlignment="1">
      <alignment vertical="center"/>
    </xf>
    <xf numFmtId="0" fontId="16" fillId="0" borderId="16" xfId="0" applyFont="1" applyBorder="1" applyAlignment="1">
      <alignment horizontal="right"/>
    </xf>
    <xf numFmtId="0" fontId="16" fillId="0" borderId="50" xfId="0" applyFont="1" applyBorder="1" applyAlignment="1">
      <alignment horizontal="left" vertical="center" wrapText="1" indent="6"/>
    </xf>
    <xf numFmtId="0" fontId="95" fillId="0" borderId="67" xfId="0" applyFont="1" applyBorder="1" applyAlignment="1">
      <alignment horizontal="right"/>
    </xf>
    <xf numFmtId="0" fontId="96" fillId="0" borderId="36" xfId="0" applyFont="1" applyBorder="1" applyAlignment="1">
      <alignment vertical="center" wrapText="1"/>
    </xf>
    <xf numFmtId="9" fontId="96" fillId="3" borderId="56" xfId="2" applyFont="1" applyFill="1" applyBorder="1" applyAlignment="1">
      <alignment horizontal="center" vertical="center" wrapText="1"/>
    </xf>
    <xf numFmtId="9" fontId="96" fillId="3" borderId="70" xfId="2" applyFont="1" applyFill="1" applyBorder="1" applyAlignment="1">
      <alignment horizontal="center" vertical="center" wrapText="1"/>
    </xf>
    <xf numFmtId="9" fontId="96" fillId="3" borderId="35" xfId="2" applyFont="1" applyFill="1" applyBorder="1" applyAlignment="1">
      <alignment horizontal="right" vertical="center" wrapText="1"/>
    </xf>
    <xf numFmtId="0" fontId="97" fillId="0" borderId="0" xfId="0" applyFont="1"/>
    <xf numFmtId="0" fontId="96" fillId="0" borderId="56" xfId="0" applyFont="1" applyBorder="1" applyAlignment="1">
      <alignment horizontal="right"/>
    </xf>
    <xf numFmtId="0" fontId="96" fillId="0" borderId="33" xfId="0" applyFont="1" applyBorder="1" applyAlignment="1">
      <alignment horizontal="center" vertical="center" wrapText="1"/>
    </xf>
    <xf numFmtId="9" fontId="96" fillId="3" borderId="52" xfId="2" applyFont="1" applyFill="1" applyBorder="1" applyAlignment="1">
      <alignment vertical="center" wrapText="1"/>
    </xf>
    <xf numFmtId="9" fontId="96" fillId="3" borderId="71" xfId="2" applyFont="1" applyFill="1" applyBorder="1" applyAlignment="1">
      <alignment horizontal="right" vertical="center" wrapText="1"/>
    </xf>
    <xf numFmtId="9" fontId="96" fillId="3" borderId="57" xfId="2" applyFont="1" applyFill="1" applyBorder="1" applyAlignment="1">
      <alignment horizontal="right" vertical="center" wrapText="1"/>
    </xf>
    <xf numFmtId="165" fontId="96" fillId="3" borderId="57" xfId="0" applyNumberFormat="1" applyFont="1" applyFill="1" applyBorder="1" applyAlignment="1">
      <alignment vertical="center" wrapText="1"/>
    </xf>
    <xf numFmtId="9" fontId="96" fillId="0" borderId="0" xfId="2" applyFont="1" applyFill="1" applyBorder="1" applyAlignment="1">
      <alignment horizontal="center" vertical="center" wrapText="1"/>
    </xf>
    <xf numFmtId="165" fontId="96" fillId="0" borderId="0" xfId="0" applyNumberFormat="1" applyFont="1" applyAlignment="1">
      <alignment vertical="center" wrapText="1"/>
    </xf>
    <xf numFmtId="165" fontId="96" fillId="0" borderId="0" xfId="0" applyNumberFormat="1" applyFont="1" applyAlignment="1">
      <alignment vertical="center"/>
    </xf>
    <xf numFmtId="0" fontId="96" fillId="0" borderId="0" xfId="0" applyFont="1" applyAlignment="1">
      <alignment horizontal="center" vertical="center"/>
    </xf>
    <xf numFmtId="0" fontId="96" fillId="0" borderId="0" xfId="0" applyFont="1"/>
    <xf numFmtId="9" fontId="96" fillId="0" borderId="0" xfId="2" applyFont="1" applyFill="1" applyBorder="1" applyAlignment="1">
      <alignment horizontal="right" vertical="center" wrapText="1"/>
    </xf>
    <xf numFmtId="49" fontId="6" fillId="0" borderId="0" xfId="4" applyNumberFormat="1" applyFont="1"/>
    <xf numFmtId="0" fontId="7" fillId="0" borderId="0" xfId="4" applyFont="1"/>
    <xf numFmtId="0" fontId="6" fillId="0" borderId="0" xfId="4" quotePrefix="1" applyFont="1"/>
    <xf numFmtId="0" fontId="38" fillId="0" borderId="0" xfId="4" applyFont="1"/>
    <xf numFmtId="0" fontId="7" fillId="0" borderId="0" xfId="4" applyFont="1" applyAlignment="1">
      <alignment horizontal="center"/>
    </xf>
    <xf numFmtId="0" fontId="7" fillId="8" borderId="36" xfId="4" applyFont="1" applyFill="1" applyBorder="1" applyAlignment="1">
      <alignment horizontal="center" vertical="center"/>
    </xf>
    <xf numFmtId="0" fontId="16" fillId="0" borderId="0" xfId="4" applyFont="1" applyAlignment="1">
      <alignment wrapText="1"/>
    </xf>
    <xf numFmtId="3" fontId="16" fillId="3" borderId="16" xfId="1" applyNumberFormat="1" applyFont="1" applyFill="1" applyBorder="1" applyAlignment="1">
      <alignment vertical="center" wrapText="1"/>
    </xf>
    <xf numFmtId="167" fontId="46" fillId="3" borderId="70" xfId="1" applyNumberFormat="1" applyFont="1" applyFill="1" applyBorder="1" applyAlignment="1">
      <alignment vertical="center" wrapText="1"/>
    </xf>
    <xf numFmtId="0" fontId="39" fillId="0" borderId="0" xfId="0" applyFont="1" applyAlignment="1">
      <alignment vertical="center"/>
    </xf>
    <xf numFmtId="0" fontId="98" fillId="0" borderId="36" xfId="0" applyFont="1" applyBorder="1" applyAlignment="1">
      <alignment horizontal="right"/>
    </xf>
    <xf numFmtId="0" fontId="98" fillId="0" borderId="33" xfId="0" applyFont="1" applyBorder="1" applyAlignment="1">
      <alignment horizontal="left" vertical="center" wrapText="1"/>
    </xf>
    <xf numFmtId="0" fontId="98" fillId="0" borderId="36" xfId="0" applyFont="1" applyBorder="1" applyAlignment="1">
      <alignment horizontal="center" vertical="center" wrapText="1"/>
    </xf>
    <xf numFmtId="9" fontId="98" fillId="3" borderId="41" xfId="2" applyFont="1" applyFill="1" applyBorder="1" applyAlignment="1">
      <alignment horizontal="center" vertical="center" wrapText="1"/>
    </xf>
    <xf numFmtId="9" fontId="98" fillId="3" borderId="56" xfId="2" applyFont="1" applyFill="1" applyBorder="1" applyAlignment="1">
      <alignment horizontal="center" vertical="center" wrapText="1"/>
    </xf>
    <xf numFmtId="0" fontId="99" fillId="0" borderId="0" xfId="0" applyFont="1"/>
    <xf numFmtId="0" fontId="7" fillId="0" borderId="0" xfId="4" quotePrefix="1" applyFont="1"/>
    <xf numFmtId="3" fontId="2" fillId="10" borderId="27" xfId="4" applyNumberFormat="1" applyFont="1" applyFill="1" applyBorder="1" applyAlignment="1">
      <alignment vertical="center"/>
    </xf>
    <xf numFmtId="4" fontId="2" fillId="10" borderId="18" xfId="4" applyNumberFormat="1" applyFont="1" applyFill="1" applyBorder="1" applyAlignment="1">
      <alignment horizontal="right" vertical="center"/>
    </xf>
    <xf numFmtId="3" fontId="2" fillId="10" borderId="27" xfId="4" applyNumberFormat="1" applyFont="1" applyFill="1" applyBorder="1" applyAlignment="1">
      <alignment horizontal="right" vertical="center"/>
    </xf>
    <xf numFmtId="4" fontId="2" fillId="10" borderId="21" xfId="4" applyNumberFormat="1" applyFont="1" applyFill="1" applyBorder="1" applyAlignment="1">
      <alignment horizontal="right" vertical="center"/>
    </xf>
    <xf numFmtId="0" fontId="16" fillId="0" borderId="0" xfId="7" quotePrefix="1"/>
    <xf numFmtId="0" fontId="77" fillId="0" borderId="0" xfId="0" applyFont="1"/>
    <xf numFmtId="0" fontId="14" fillId="2" borderId="0" xfId="0" quotePrefix="1" applyFont="1" applyFill="1"/>
    <xf numFmtId="0" fontId="25" fillId="0" borderId="0" xfId="4" applyFont="1"/>
    <xf numFmtId="0" fontId="27" fillId="0" borderId="30" xfId="0" applyFont="1" applyBorder="1" applyAlignment="1">
      <alignment horizontal="right"/>
    </xf>
    <xf numFmtId="16" fontId="27" fillId="0" borderId="0" xfId="0" applyNumberFormat="1" applyFont="1" applyAlignment="1">
      <alignment horizontal="right"/>
    </xf>
    <xf numFmtId="0" fontId="27" fillId="0" borderId="0" xfId="0" applyFont="1" applyAlignment="1">
      <alignment horizontal="right"/>
    </xf>
    <xf numFmtId="0" fontId="14" fillId="0" borderId="30" xfId="0" applyFont="1" applyBorder="1"/>
    <xf numFmtId="0" fontId="14" fillId="0" borderId="0" xfId="0" applyFont="1" applyAlignment="1">
      <alignment horizontal="right"/>
    </xf>
    <xf numFmtId="16" fontId="27" fillId="0" borderId="0" xfId="1" applyNumberFormat="1" applyFont="1" applyAlignment="1">
      <alignment horizontal="right"/>
    </xf>
    <xf numFmtId="3" fontId="16" fillId="0" borderId="15" xfId="4" applyNumberFormat="1" applyFont="1" applyBorder="1" applyProtection="1">
      <protection locked="0"/>
    </xf>
    <xf numFmtId="3" fontId="16" fillId="0" borderId="18" xfId="4" applyNumberFormat="1" applyFont="1" applyBorder="1" applyProtection="1">
      <protection locked="0"/>
    </xf>
    <xf numFmtId="4" fontId="16" fillId="0" borderId="15" xfId="4" applyNumberFormat="1" applyFont="1" applyBorder="1" applyProtection="1">
      <protection locked="0"/>
    </xf>
    <xf numFmtId="4" fontId="16" fillId="0" borderId="18" xfId="4" applyNumberFormat="1" applyFont="1" applyBorder="1" applyProtection="1">
      <protection locked="0"/>
    </xf>
    <xf numFmtId="4" fontId="16" fillId="0" borderId="60" xfId="4" applyNumberFormat="1" applyFont="1" applyBorder="1" applyProtection="1">
      <protection locked="0"/>
    </xf>
    <xf numFmtId="4" fontId="16" fillId="0" borderId="50" xfId="4" applyNumberFormat="1" applyFont="1" applyBorder="1" applyProtection="1">
      <protection locked="0"/>
    </xf>
    <xf numFmtId="4" fontId="16" fillId="0" borderId="16" xfId="4" applyNumberFormat="1" applyFont="1" applyBorder="1" applyProtection="1">
      <protection locked="0"/>
    </xf>
    <xf numFmtId="4" fontId="16" fillId="0" borderId="19" xfId="4" applyNumberFormat="1" applyFont="1" applyBorder="1" applyProtection="1">
      <protection locked="0"/>
    </xf>
    <xf numFmtId="167" fontId="16" fillId="0" borderId="15" xfId="4" applyNumberFormat="1" applyFont="1" applyBorder="1" applyProtection="1">
      <protection locked="0"/>
    </xf>
    <xf numFmtId="167" fontId="16" fillId="0" borderId="18" xfId="4" applyNumberFormat="1" applyFont="1" applyBorder="1" applyProtection="1">
      <protection locked="0"/>
    </xf>
    <xf numFmtId="3" fontId="16" fillId="0" borderId="60" xfId="4" applyNumberFormat="1" applyFont="1" applyBorder="1" applyProtection="1">
      <protection locked="0"/>
    </xf>
    <xf numFmtId="3" fontId="16" fillId="0" borderId="50" xfId="4" applyNumberFormat="1" applyFont="1" applyBorder="1" applyProtection="1">
      <protection locked="0"/>
    </xf>
    <xf numFmtId="3" fontId="16" fillId="0" borderId="13" xfId="4" applyNumberFormat="1" applyFont="1" applyBorder="1" applyProtection="1">
      <protection locked="0"/>
    </xf>
    <xf numFmtId="3" fontId="16" fillId="0" borderId="0" xfId="4" applyNumberFormat="1" applyFont="1" applyProtection="1">
      <protection locked="0"/>
    </xf>
    <xf numFmtId="4" fontId="16" fillId="0" borderId="15" xfId="4" applyNumberFormat="1" applyFont="1" applyBorder="1" applyAlignment="1" applyProtection="1">
      <alignment vertical="center"/>
      <protection locked="0"/>
    </xf>
    <xf numFmtId="4" fontId="16" fillId="0" borderId="18" xfId="4" applyNumberFormat="1" applyFont="1" applyBorder="1" applyAlignment="1" applyProtection="1">
      <alignment vertical="center"/>
      <protection locked="0"/>
    </xf>
    <xf numFmtId="4" fontId="16" fillId="0" borderId="60" xfId="4" applyNumberFormat="1" applyFont="1" applyBorder="1" applyAlignment="1" applyProtection="1">
      <alignment vertical="center"/>
      <protection locked="0"/>
    </xf>
    <xf numFmtId="4" fontId="16" fillId="0" borderId="50" xfId="4" applyNumberFormat="1" applyFont="1" applyBorder="1" applyAlignment="1" applyProtection="1">
      <alignment vertical="center"/>
      <protection locked="0"/>
    </xf>
    <xf numFmtId="4" fontId="16" fillId="0" borderId="13" xfId="4" applyNumberFormat="1" applyFont="1" applyBorder="1" applyAlignment="1" applyProtection="1">
      <alignment vertical="center"/>
      <protection locked="0"/>
    </xf>
    <xf numFmtId="4" fontId="16" fillId="0" borderId="0" xfId="4" applyNumberFormat="1" applyFont="1" applyAlignment="1" applyProtection="1">
      <alignment vertical="center"/>
      <protection locked="0"/>
    </xf>
    <xf numFmtId="3" fontId="16" fillId="0" borderId="15" xfId="4" applyNumberFormat="1" applyFont="1" applyBorder="1" applyAlignment="1" applyProtection="1">
      <alignment vertical="center"/>
      <protection locked="0"/>
    </xf>
    <xf numFmtId="3" fontId="16" fillId="0" borderId="18" xfId="4" applyNumberFormat="1" applyFont="1" applyBorder="1" applyAlignment="1" applyProtection="1">
      <alignment vertical="center"/>
      <protection locked="0"/>
    </xf>
    <xf numFmtId="3" fontId="14" fillId="0" borderId="15" xfId="5" applyNumberFormat="1" applyFont="1" applyFill="1" applyBorder="1" applyAlignment="1" applyProtection="1">
      <alignment vertical="center" wrapText="1"/>
      <protection locked="0"/>
    </xf>
    <xf numFmtId="3" fontId="14" fillId="0" borderId="18" xfId="5" applyNumberFormat="1" applyFont="1" applyFill="1" applyBorder="1" applyAlignment="1" applyProtection="1">
      <alignment vertical="center" wrapText="1"/>
      <protection locked="0"/>
    </xf>
    <xf numFmtId="3" fontId="14" fillId="0" borderId="15" xfId="4" applyNumberFormat="1" applyFont="1" applyBorder="1" applyAlignment="1" applyProtection="1">
      <alignment vertical="center"/>
      <protection locked="0"/>
    </xf>
    <xf numFmtId="0" fontId="16" fillId="0" borderId="15" xfId="4" applyFont="1" applyBorder="1" applyAlignment="1" applyProtection="1">
      <alignment vertical="center" wrapText="1"/>
      <protection locked="0"/>
    </xf>
    <xf numFmtId="0" fontId="16" fillId="0" borderId="60" xfId="4" applyFont="1" applyBorder="1" applyAlignment="1" applyProtection="1">
      <alignment vertical="center" wrapText="1"/>
      <protection locked="0"/>
    </xf>
    <xf numFmtId="0" fontId="14" fillId="0" borderId="14" xfId="4" applyFont="1" applyBorder="1" applyAlignment="1" applyProtection="1">
      <alignment vertical="center" wrapText="1"/>
      <protection locked="0"/>
    </xf>
    <xf numFmtId="0" fontId="16" fillId="0" borderId="16" xfId="4" applyFont="1" applyBorder="1" applyAlignment="1" applyProtection="1">
      <alignment vertical="center" wrapText="1"/>
      <protection locked="0"/>
    </xf>
    <xf numFmtId="0" fontId="14" fillId="0" borderId="25" xfId="4" applyFont="1" applyBorder="1" applyAlignment="1" applyProtection="1">
      <alignment vertical="center" wrapText="1"/>
      <protection locked="0"/>
    </xf>
    <xf numFmtId="0" fontId="16" fillId="0" borderId="13" xfId="4" applyFont="1" applyBorder="1" applyAlignment="1" applyProtection="1">
      <alignment vertical="center" wrapText="1"/>
      <protection locked="0"/>
    </xf>
    <xf numFmtId="9" fontId="3" fillId="8" borderId="36" xfId="6" applyFont="1" applyFill="1" applyBorder="1" applyAlignment="1">
      <alignment horizontal="center" vertical="center"/>
    </xf>
    <xf numFmtId="0" fontId="16" fillId="0" borderId="18" xfId="4" applyFont="1" applyBorder="1" applyAlignment="1" applyProtection="1">
      <alignment horizontal="center" vertical="center" wrapText="1"/>
      <protection locked="0"/>
    </xf>
    <xf numFmtId="0" fontId="16" fillId="0" borderId="50" xfId="4" applyFont="1" applyBorder="1" applyAlignment="1" applyProtection="1">
      <alignment horizontal="center" vertical="center" wrapText="1"/>
      <protection locked="0"/>
    </xf>
    <xf numFmtId="49" fontId="16" fillId="0" borderId="55" xfId="4" applyNumberFormat="1" applyFont="1" applyBorder="1" applyAlignment="1" applyProtection="1">
      <alignment horizontal="center" vertical="center" wrapText="1"/>
      <protection locked="0"/>
    </xf>
    <xf numFmtId="0" fontId="16" fillId="0" borderId="21" xfId="4" applyFont="1" applyBorder="1" applyAlignment="1" applyProtection="1">
      <alignment horizontal="center" vertical="center" wrapText="1"/>
      <protection locked="0"/>
    </xf>
    <xf numFmtId="49" fontId="16" fillId="0" borderId="23" xfId="4" applyNumberFormat="1" applyFont="1" applyBorder="1" applyAlignment="1" applyProtection="1">
      <alignment horizontal="center" vertical="center" wrapText="1"/>
      <protection locked="0"/>
    </xf>
    <xf numFmtId="0" fontId="16" fillId="0" borderId="22" xfId="4" applyFont="1" applyBorder="1" applyAlignment="1" applyProtection="1">
      <alignment horizontal="center" vertical="center" wrapText="1"/>
      <protection locked="0"/>
    </xf>
    <xf numFmtId="49" fontId="16" fillId="0" borderId="58" xfId="4" applyNumberFormat="1" applyFont="1" applyBorder="1" applyAlignment="1" applyProtection="1">
      <alignment horizontal="center" vertical="center" wrapText="1"/>
      <protection locked="0"/>
    </xf>
    <xf numFmtId="0" fontId="16" fillId="0" borderId="72" xfId="4" applyFont="1" applyBorder="1" applyAlignment="1" applyProtection="1">
      <alignment horizontal="center" vertical="center" wrapText="1"/>
      <protection locked="0"/>
    </xf>
    <xf numFmtId="0" fontId="16" fillId="0" borderId="19" xfId="4" applyFont="1" applyBorder="1" applyAlignment="1" applyProtection="1">
      <alignment horizontal="center" vertical="center" wrapText="1"/>
      <protection locked="0"/>
    </xf>
    <xf numFmtId="0" fontId="16" fillId="0" borderId="25" xfId="4" applyFont="1" applyBorder="1" applyAlignment="1" applyProtection="1">
      <alignment vertical="center" wrapText="1"/>
      <protection locked="0"/>
    </xf>
    <xf numFmtId="0" fontId="16" fillId="0" borderId="46" xfId="4" applyFont="1" applyBorder="1" applyAlignment="1" applyProtection="1">
      <alignment horizontal="center" vertical="center" wrapText="1"/>
      <protection locked="0"/>
    </xf>
    <xf numFmtId="3" fontId="16" fillId="0" borderId="25" xfId="4" applyNumberFormat="1" applyFont="1" applyBorder="1" applyAlignment="1" applyProtection="1">
      <alignment vertical="center"/>
      <protection locked="0"/>
    </xf>
    <xf numFmtId="3" fontId="16" fillId="0" borderId="46" xfId="4" applyNumberFormat="1" applyFont="1" applyBorder="1" applyAlignment="1" applyProtection="1">
      <alignment vertical="center"/>
      <protection locked="0"/>
    </xf>
    <xf numFmtId="167" fontId="46" fillId="0" borderId="15" xfId="1" applyNumberFormat="1" applyFont="1" applyBorder="1" applyAlignment="1" applyProtection="1">
      <alignment vertical="center" wrapText="1"/>
      <protection locked="0"/>
    </xf>
    <xf numFmtId="167" fontId="46" fillId="0" borderId="60" xfId="1" applyNumberFormat="1" applyFont="1" applyBorder="1" applyAlignment="1" applyProtection="1">
      <alignment vertical="center" wrapText="1"/>
      <protection locked="0"/>
    </xf>
    <xf numFmtId="167" fontId="16" fillId="0" borderId="15" xfId="1" applyNumberFormat="1" applyFont="1" applyBorder="1" applyAlignment="1" applyProtection="1">
      <alignment vertical="center" wrapText="1"/>
      <protection locked="0"/>
    </xf>
    <xf numFmtId="167" fontId="16" fillId="0" borderId="2" xfId="1" applyNumberFormat="1" applyFont="1" applyBorder="1" applyAlignment="1" applyProtection="1">
      <alignment vertical="center" wrapText="1"/>
      <protection locked="0"/>
    </xf>
    <xf numFmtId="167" fontId="16" fillId="0" borderId="1" xfId="1" applyNumberFormat="1" applyFont="1" applyBorder="1" applyAlignment="1" applyProtection="1">
      <alignment vertical="center" wrapText="1"/>
      <protection locked="0"/>
    </xf>
    <xf numFmtId="167" fontId="16" fillId="0" borderId="18" xfId="1" applyNumberFormat="1" applyFont="1" applyBorder="1" applyAlignment="1" applyProtection="1">
      <alignment vertical="center" wrapText="1"/>
      <protection locked="0"/>
    </xf>
    <xf numFmtId="10" fontId="14" fillId="10" borderId="36" xfId="1" applyNumberFormat="1" applyFont="1" applyFill="1" applyBorder="1" applyAlignment="1" applyProtection="1">
      <alignment vertical="center" wrapText="1"/>
      <protection locked="0"/>
    </xf>
    <xf numFmtId="3" fontId="16" fillId="0" borderId="15" xfId="1" applyNumberFormat="1" applyFont="1" applyBorder="1" applyAlignment="1" applyProtection="1">
      <alignment vertical="center" wrapText="1"/>
      <protection locked="0"/>
    </xf>
    <xf numFmtId="3" fontId="16" fillId="0" borderId="18" xfId="1" applyNumberFormat="1" applyFont="1" applyBorder="1" applyAlignment="1" applyProtection="1">
      <alignment vertical="center" wrapText="1"/>
      <protection locked="0"/>
    </xf>
    <xf numFmtId="3" fontId="16" fillId="0" borderId="1" xfId="1" applyNumberFormat="1" applyFont="1" applyBorder="1" applyAlignment="1" applyProtection="1">
      <alignment vertical="center" wrapText="1"/>
      <protection locked="0"/>
    </xf>
    <xf numFmtId="3" fontId="16" fillId="0" borderId="2" xfId="1" applyNumberFormat="1" applyFont="1" applyBorder="1" applyAlignment="1" applyProtection="1">
      <alignment vertical="center" wrapText="1"/>
      <protection locked="0"/>
    </xf>
    <xf numFmtId="3" fontId="16" fillId="0" borderId="40" xfId="1" applyNumberFormat="1" applyFont="1" applyBorder="1" applyAlignment="1" applyProtection="1">
      <alignment vertical="center" wrapText="1"/>
      <protection locked="0"/>
    </xf>
    <xf numFmtId="3" fontId="67" fillId="0" borderId="18" xfId="1" applyNumberFormat="1" applyFont="1" applyBorder="1" applyAlignment="1" applyProtection="1">
      <alignment vertical="center" wrapText="1"/>
      <protection locked="0"/>
    </xf>
    <xf numFmtId="3" fontId="67" fillId="0" borderId="1" xfId="1" applyNumberFormat="1" applyFont="1" applyBorder="1" applyAlignment="1" applyProtection="1">
      <alignment vertical="center" wrapText="1"/>
      <protection locked="0"/>
    </xf>
    <xf numFmtId="3" fontId="67" fillId="0" borderId="2" xfId="1" applyNumberFormat="1" applyFont="1" applyBorder="1" applyAlignment="1" applyProtection="1">
      <alignment vertical="center" wrapText="1"/>
      <protection locked="0"/>
    </xf>
    <xf numFmtId="3" fontId="67" fillId="0" borderId="15" xfId="1" applyNumberFormat="1" applyFont="1" applyBorder="1" applyAlignment="1" applyProtection="1">
      <alignment vertical="center" wrapText="1"/>
      <protection locked="0"/>
    </xf>
    <xf numFmtId="3" fontId="67" fillId="0" borderId="60" xfId="1" applyNumberFormat="1" applyFont="1" applyBorder="1" applyAlignment="1" applyProtection="1">
      <alignment vertical="center" wrapText="1"/>
      <protection locked="0"/>
    </xf>
    <xf numFmtId="3" fontId="67" fillId="0" borderId="50" xfId="1" applyNumberFormat="1" applyFont="1" applyBorder="1" applyAlignment="1" applyProtection="1">
      <alignment vertical="center" wrapText="1"/>
      <protection locked="0"/>
    </xf>
    <xf numFmtId="3" fontId="67" fillId="0" borderId="37" xfId="1" applyNumberFormat="1" applyFont="1" applyBorder="1" applyAlignment="1" applyProtection="1">
      <alignment vertical="center" wrapText="1"/>
      <protection locked="0"/>
    </xf>
    <xf numFmtId="0" fontId="66" fillId="0" borderId="38" xfId="1" applyFont="1" applyBorder="1" applyProtection="1">
      <protection locked="0"/>
    </xf>
    <xf numFmtId="3" fontId="46" fillId="0" borderId="36" xfId="1" applyNumberFormat="1" applyFont="1" applyBorder="1" applyAlignment="1" applyProtection="1">
      <alignment vertical="center" wrapText="1"/>
      <protection locked="0"/>
    </xf>
    <xf numFmtId="3" fontId="46" fillId="0" borderId="34" xfId="1" applyNumberFormat="1" applyFont="1" applyBorder="1" applyAlignment="1" applyProtection="1">
      <alignment vertical="center" wrapText="1"/>
      <protection locked="0"/>
    </xf>
    <xf numFmtId="3" fontId="46" fillId="0" borderId="52" xfId="1" applyNumberFormat="1" applyFont="1" applyBorder="1" applyAlignment="1" applyProtection="1">
      <alignment vertical="center" wrapText="1"/>
      <protection locked="0"/>
    </xf>
    <xf numFmtId="0" fontId="44" fillId="0" borderId="34" xfId="1" applyFont="1" applyBorder="1" applyProtection="1">
      <protection locked="0"/>
    </xf>
    <xf numFmtId="3" fontId="46" fillId="0" borderId="71" xfId="1" applyNumberFormat="1" applyFont="1" applyBorder="1" applyAlignment="1" applyProtection="1">
      <alignment vertical="center" wrapText="1"/>
      <protection locked="0"/>
    </xf>
    <xf numFmtId="3" fontId="46" fillId="0" borderId="15" xfId="1" applyNumberFormat="1" applyFont="1" applyBorder="1" applyAlignment="1" applyProtection="1">
      <alignment vertical="center" wrapText="1"/>
      <protection locked="0"/>
    </xf>
    <xf numFmtId="3" fontId="14" fillId="0" borderId="15" xfId="1" applyNumberFormat="1" applyFont="1" applyBorder="1" applyAlignment="1" applyProtection="1">
      <alignment vertical="center" wrapText="1"/>
      <protection locked="0"/>
    </xf>
    <xf numFmtId="167" fontId="16" fillId="0" borderId="27" xfId="1" applyNumberFormat="1" applyFont="1" applyBorder="1" applyAlignment="1" applyProtection="1">
      <alignment vertical="center" wrapText="1"/>
      <protection locked="0"/>
    </xf>
    <xf numFmtId="167" fontId="16" fillId="0" borderId="55" xfId="1" applyNumberFormat="1" applyFont="1" applyBorder="1" applyAlignment="1" applyProtection="1">
      <alignment vertical="center" wrapText="1"/>
      <protection locked="0"/>
    </xf>
    <xf numFmtId="167" fontId="16" fillId="0" borderId="60" xfId="1" applyNumberFormat="1" applyFont="1" applyBorder="1" applyAlignment="1" applyProtection="1">
      <alignment vertical="center" wrapText="1"/>
      <protection locked="0"/>
    </xf>
    <xf numFmtId="167" fontId="16" fillId="0" borderId="28" xfId="1" applyNumberFormat="1" applyFont="1" applyBorder="1" applyAlignment="1" applyProtection="1">
      <alignment vertical="center" wrapText="1"/>
      <protection locked="0"/>
    </xf>
    <xf numFmtId="167" fontId="16" fillId="0" borderId="11" xfId="1" applyNumberFormat="1" applyFont="1" applyBorder="1" applyAlignment="1" applyProtection="1">
      <alignment vertical="center" wrapText="1"/>
      <protection locked="0"/>
    </xf>
    <xf numFmtId="167" fontId="16" fillId="0" borderId="19" xfId="1" applyNumberFormat="1" applyFont="1" applyBorder="1" applyAlignment="1" applyProtection="1">
      <alignment vertical="center" wrapText="1"/>
      <protection locked="0"/>
    </xf>
    <xf numFmtId="167" fontId="16" fillId="0" borderId="16" xfId="1" applyNumberFormat="1" applyFont="1" applyBorder="1" applyAlignment="1" applyProtection="1">
      <alignment vertical="center" wrapText="1"/>
      <protection locked="0"/>
    </xf>
    <xf numFmtId="167" fontId="16" fillId="0" borderId="23" xfId="1" applyNumberFormat="1" applyFont="1" applyBorder="1" applyAlignment="1" applyProtection="1">
      <alignment vertical="center" wrapText="1"/>
      <protection locked="0"/>
    </xf>
    <xf numFmtId="167" fontId="16" fillId="0" borderId="8" xfId="1" applyNumberFormat="1" applyFont="1" applyBorder="1" applyAlignment="1" applyProtection="1">
      <alignment vertical="center" wrapText="1"/>
      <protection locked="0"/>
    </xf>
    <xf numFmtId="167" fontId="16" fillId="0" borderId="50" xfId="1" applyNumberFormat="1" applyFont="1" applyBorder="1" applyAlignment="1" applyProtection="1">
      <alignment vertical="center" wrapText="1"/>
      <protection locked="0"/>
    </xf>
    <xf numFmtId="3" fontId="16" fillId="0" borderId="27" xfId="1" applyNumberFormat="1" applyFont="1" applyBorder="1" applyAlignment="1" applyProtection="1">
      <alignment vertical="center" wrapText="1"/>
      <protection locked="0"/>
    </xf>
    <xf numFmtId="3" fontId="16" fillId="0" borderId="49" xfId="1" applyNumberFormat="1" applyFont="1" applyBorder="1" applyAlignment="1" applyProtection="1">
      <alignment vertical="center" wrapText="1"/>
      <protection locked="0"/>
    </xf>
    <xf numFmtId="3" fontId="16" fillId="0" borderId="8" xfId="1" applyNumberFormat="1" applyFont="1" applyBorder="1" applyAlignment="1" applyProtection="1">
      <alignment vertical="center" wrapText="1"/>
      <protection locked="0"/>
    </xf>
    <xf numFmtId="3" fontId="16" fillId="0" borderId="38" xfId="1" applyNumberFormat="1" applyFont="1" applyBorder="1" applyAlignment="1" applyProtection="1">
      <alignment vertical="center" wrapText="1"/>
      <protection locked="0"/>
    </xf>
    <xf numFmtId="3" fontId="16" fillId="0" borderId="50" xfId="1" applyNumberFormat="1" applyFont="1" applyBorder="1" applyAlignment="1" applyProtection="1">
      <alignment vertical="center" wrapText="1"/>
      <protection locked="0"/>
    </xf>
    <xf numFmtId="3" fontId="16" fillId="0" borderId="60" xfId="1" applyNumberFormat="1" applyFont="1" applyBorder="1" applyAlignment="1" applyProtection="1">
      <alignment vertical="center" wrapText="1"/>
      <protection locked="0"/>
    </xf>
    <xf numFmtId="3" fontId="16" fillId="0" borderId="28" xfId="1" applyNumberFormat="1" applyFont="1" applyBorder="1" applyAlignment="1" applyProtection="1">
      <alignment vertical="center" wrapText="1"/>
      <protection locked="0"/>
    </xf>
    <xf numFmtId="3" fontId="16" fillId="0" borderId="37" xfId="1" applyNumberFormat="1" applyFont="1" applyBorder="1" applyAlignment="1" applyProtection="1">
      <alignment vertical="center" wrapText="1"/>
      <protection locked="0"/>
    </xf>
    <xf numFmtId="3" fontId="16" fillId="0" borderId="70" xfId="1" applyNumberFormat="1" applyFont="1" applyBorder="1" applyAlignment="1" applyProtection="1">
      <alignment vertical="center" wrapText="1"/>
      <protection locked="0"/>
    </xf>
    <xf numFmtId="3" fontId="16" fillId="0" borderId="34" xfId="1" applyNumberFormat="1" applyFont="1" applyBorder="1" applyAlignment="1" applyProtection="1">
      <alignment vertical="center" wrapText="1"/>
      <protection locked="0"/>
    </xf>
    <xf numFmtId="3" fontId="16" fillId="0" borderId="36" xfId="1" applyNumberFormat="1" applyFont="1" applyBorder="1" applyAlignment="1" applyProtection="1">
      <alignment vertical="center" wrapText="1"/>
      <protection locked="0"/>
    </xf>
    <xf numFmtId="3" fontId="16" fillId="0" borderId="33" xfId="1" applyNumberFormat="1" applyFont="1" applyBorder="1" applyAlignment="1" applyProtection="1">
      <alignment vertical="center" wrapText="1"/>
      <protection locked="0"/>
    </xf>
    <xf numFmtId="3" fontId="16" fillId="0" borderId="52" xfId="1" applyNumberFormat="1" applyFont="1" applyBorder="1" applyAlignment="1" applyProtection="1">
      <alignment vertical="center" wrapText="1"/>
      <protection locked="0"/>
    </xf>
    <xf numFmtId="3" fontId="16" fillId="0" borderId="55" xfId="1" applyNumberFormat="1" applyFont="1" applyBorder="1" applyAlignment="1" applyProtection="1">
      <alignment vertical="center" wrapText="1"/>
      <protection locked="0"/>
    </xf>
    <xf numFmtId="3" fontId="16" fillId="0" borderId="7" xfId="1" applyNumberFormat="1" applyFont="1" applyBorder="1" applyAlignment="1" applyProtection="1">
      <alignment vertical="center" wrapText="1"/>
      <protection locked="0"/>
    </xf>
    <xf numFmtId="3" fontId="49" fillId="0" borderId="15" xfId="1" applyNumberFormat="1" applyFont="1" applyBorder="1" applyAlignment="1" applyProtection="1">
      <alignment vertical="center" wrapText="1"/>
      <protection locked="0"/>
    </xf>
    <xf numFmtId="3" fontId="49" fillId="0" borderId="60" xfId="1" applyNumberFormat="1" applyFont="1" applyBorder="1" applyAlignment="1" applyProtection="1">
      <alignment vertical="center" wrapText="1"/>
      <protection locked="0"/>
    </xf>
    <xf numFmtId="3" fontId="49" fillId="0" borderId="27" xfId="1" applyNumberFormat="1" applyFont="1" applyBorder="1" applyAlignment="1" applyProtection="1">
      <alignment vertical="center" wrapText="1"/>
      <protection locked="0"/>
    </xf>
    <xf numFmtId="3" fontId="49" fillId="0" borderId="1" xfId="1" applyNumberFormat="1" applyFont="1" applyBorder="1" applyAlignment="1" applyProtection="1">
      <alignment vertical="center" wrapText="1"/>
      <protection locked="0"/>
    </xf>
    <xf numFmtId="3" fontId="49" fillId="0" borderId="18" xfId="1" applyNumberFormat="1" applyFont="1" applyBorder="1" applyAlignment="1" applyProtection="1">
      <alignment vertical="center" wrapText="1"/>
      <protection locked="0"/>
    </xf>
    <xf numFmtId="3" fontId="49" fillId="0" borderId="55" xfId="1" applyNumberFormat="1" applyFont="1" applyBorder="1" applyAlignment="1" applyProtection="1">
      <alignment vertical="center" wrapText="1"/>
      <protection locked="0"/>
    </xf>
    <xf numFmtId="3" fontId="49" fillId="0" borderId="7" xfId="1" applyNumberFormat="1" applyFont="1" applyBorder="1" applyAlignment="1" applyProtection="1">
      <alignment vertical="center" wrapText="1"/>
      <protection locked="0"/>
    </xf>
    <xf numFmtId="3" fontId="49" fillId="0" borderId="28" xfId="1" applyNumberFormat="1" applyFont="1" applyBorder="1" applyAlignment="1" applyProtection="1">
      <alignment vertical="center" wrapText="1"/>
      <protection locked="0"/>
    </xf>
    <xf numFmtId="3" fontId="49" fillId="0" borderId="8" xfId="1" applyNumberFormat="1" applyFont="1" applyBorder="1" applyAlignment="1" applyProtection="1">
      <alignment vertical="center" wrapText="1"/>
      <protection locked="0"/>
    </xf>
    <xf numFmtId="3" fontId="49" fillId="0" borderId="38" xfId="1" applyNumberFormat="1" applyFont="1" applyBorder="1" applyAlignment="1" applyProtection="1">
      <alignment vertical="center" wrapText="1"/>
      <protection locked="0"/>
    </xf>
    <xf numFmtId="3" fontId="49" fillId="0" borderId="50" xfId="1" applyNumberFormat="1" applyFont="1" applyBorder="1" applyAlignment="1" applyProtection="1">
      <alignment vertical="center" wrapText="1"/>
      <protection locked="0"/>
    </xf>
    <xf numFmtId="3" fontId="49" fillId="0" borderId="58" xfId="1" applyNumberFormat="1" applyFont="1" applyBorder="1" applyAlignment="1" applyProtection="1">
      <alignment vertical="center" wrapText="1"/>
      <protection locked="0"/>
    </xf>
    <xf numFmtId="3" fontId="49" fillId="0" borderId="37" xfId="1" applyNumberFormat="1" applyFont="1" applyBorder="1" applyAlignment="1" applyProtection="1">
      <alignment vertical="center" wrapText="1"/>
      <protection locked="0"/>
    </xf>
    <xf numFmtId="3" fontId="49" fillId="0" borderId="9" xfId="1" applyNumberFormat="1" applyFont="1" applyBorder="1" applyAlignment="1" applyProtection="1">
      <alignment vertical="center" wrapText="1"/>
      <protection locked="0"/>
    </xf>
    <xf numFmtId="0" fontId="45" fillId="0" borderId="48" xfId="1" applyFont="1" applyBorder="1" applyAlignment="1" applyProtection="1">
      <alignment horizontal="left"/>
      <protection locked="0"/>
    </xf>
    <xf numFmtId="0" fontId="45" fillId="0" borderId="17" xfId="1" applyFont="1" applyBorder="1" applyProtection="1">
      <protection locked="0"/>
    </xf>
    <xf numFmtId="0" fontId="18" fillId="0" borderId="17" xfId="1" applyFont="1" applyBorder="1" applyProtection="1">
      <protection locked="0"/>
    </xf>
    <xf numFmtId="0" fontId="18" fillId="0" borderId="20" xfId="1" applyFont="1" applyBorder="1" applyProtection="1">
      <protection locked="0"/>
    </xf>
    <xf numFmtId="1" fontId="68" fillId="0" borderId="19" xfId="1" applyNumberFormat="1" applyFont="1" applyBorder="1" applyProtection="1">
      <protection locked="0"/>
    </xf>
    <xf numFmtId="1" fontId="17" fillId="0" borderId="19" xfId="1" applyNumberFormat="1" applyFont="1" applyBorder="1" applyProtection="1">
      <protection locked="0"/>
    </xf>
    <xf numFmtId="1" fontId="17" fillId="0" borderId="22" xfId="1" applyNumberFormat="1" applyFont="1" applyBorder="1" applyProtection="1">
      <protection locked="0"/>
    </xf>
    <xf numFmtId="3" fontId="16" fillId="0" borderId="27" xfId="0" applyNumberFormat="1" applyFont="1" applyBorder="1" applyAlignment="1" applyProtection="1">
      <alignment vertical="center" wrapText="1"/>
      <protection locked="0"/>
    </xf>
    <xf numFmtId="3" fontId="16" fillId="0" borderId="55" xfId="0" applyNumberFormat="1" applyFont="1" applyBorder="1" applyAlignment="1" applyProtection="1">
      <alignment vertical="center" wrapText="1"/>
      <protection locked="0"/>
    </xf>
    <xf numFmtId="3" fontId="16" fillId="0" borderId="21" xfId="0" applyNumberFormat="1" applyFont="1" applyBorder="1" applyAlignment="1" applyProtection="1">
      <alignment vertical="center" wrapText="1"/>
      <protection locked="0"/>
    </xf>
    <xf numFmtId="3" fontId="16" fillId="0" borderId="1" xfId="0" applyNumberFormat="1" applyFont="1" applyBorder="1" applyAlignment="1" applyProtection="1">
      <alignment vertical="center" wrapText="1"/>
      <protection locked="0"/>
    </xf>
    <xf numFmtId="3" fontId="16" fillId="0" borderId="2" xfId="0" applyNumberFormat="1" applyFont="1" applyBorder="1" applyAlignment="1" applyProtection="1">
      <alignment vertical="center" wrapText="1"/>
      <protection locked="0"/>
    </xf>
    <xf numFmtId="3" fontId="16" fillId="0" borderId="49" xfId="0" applyNumberFormat="1" applyFont="1" applyBorder="1" applyAlignment="1" applyProtection="1">
      <alignment vertical="center" wrapText="1"/>
      <protection locked="0"/>
    </xf>
    <xf numFmtId="3" fontId="16" fillId="0" borderId="19" xfId="0" applyNumberFormat="1" applyFont="1" applyBorder="1" applyAlignment="1" applyProtection="1">
      <alignment vertical="center" wrapText="1"/>
      <protection locked="0"/>
    </xf>
    <xf numFmtId="3" fontId="16" fillId="0" borderId="37" xfId="0" applyNumberFormat="1" applyFont="1" applyBorder="1" applyAlignment="1" applyProtection="1">
      <alignment vertical="center" wrapText="1"/>
      <protection locked="0"/>
    </xf>
    <xf numFmtId="3" fontId="16" fillId="0" borderId="28" xfId="0" applyNumberFormat="1" applyFont="1" applyBorder="1" applyAlignment="1" applyProtection="1">
      <alignment vertical="center" wrapText="1"/>
      <protection locked="0"/>
    </xf>
    <xf numFmtId="3" fontId="15" fillId="0" borderId="27" xfId="0" applyNumberFormat="1" applyFont="1" applyBorder="1" applyAlignment="1" applyProtection="1">
      <alignment vertical="center" wrapText="1"/>
      <protection locked="0"/>
    </xf>
    <xf numFmtId="3" fontId="15" fillId="0" borderId="49" xfId="0" applyNumberFormat="1" applyFont="1" applyBorder="1" applyAlignment="1" applyProtection="1">
      <alignment vertical="center" wrapText="1"/>
      <protection locked="0"/>
    </xf>
    <xf numFmtId="3" fontId="15" fillId="0" borderId="56" xfId="0" applyNumberFormat="1" applyFont="1" applyBorder="1" applyAlignment="1" applyProtection="1">
      <alignment vertical="center" wrapText="1"/>
      <protection locked="0"/>
    </xf>
    <xf numFmtId="3" fontId="15" fillId="0" borderId="67" xfId="0" applyNumberFormat="1" applyFont="1" applyBorder="1" applyAlignment="1" applyProtection="1">
      <alignment vertical="center" wrapText="1"/>
      <protection locked="0"/>
    </xf>
    <xf numFmtId="3" fontId="15" fillId="0" borderId="1" xfId="0" applyNumberFormat="1" applyFont="1" applyBorder="1" applyAlignment="1" applyProtection="1">
      <alignment vertical="center" wrapText="1"/>
      <protection locked="0"/>
    </xf>
    <xf numFmtId="3" fontId="15" fillId="0" borderId="37" xfId="0" applyNumberFormat="1" applyFont="1" applyBorder="1" applyAlignment="1" applyProtection="1">
      <alignment vertical="center" wrapText="1"/>
      <protection locked="0"/>
    </xf>
    <xf numFmtId="3" fontId="15" fillId="0" borderId="52" xfId="0" applyNumberFormat="1" applyFont="1" applyBorder="1" applyAlignment="1" applyProtection="1">
      <alignment vertical="center" wrapText="1"/>
      <protection locked="0"/>
    </xf>
    <xf numFmtId="3" fontId="15" fillId="0" borderId="53" xfId="0" applyNumberFormat="1" applyFont="1" applyBorder="1" applyAlignment="1" applyProtection="1">
      <alignment vertical="center" wrapText="1"/>
      <protection locked="0"/>
    </xf>
    <xf numFmtId="3" fontId="15" fillId="0" borderId="5" xfId="0" applyNumberFormat="1" applyFont="1" applyBorder="1" applyAlignment="1" applyProtection="1">
      <alignment vertical="center" wrapText="1"/>
      <protection locked="0"/>
    </xf>
    <xf numFmtId="3" fontId="14" fillId="0" borderId="5" xfId="0" applyNumberFormat="1" applyFont="1" applyBorder="1" applyAlignment="1" applyProtection="1">
      <alignment vertical="center" wrapText="1"/>
      <protection locked="0"/>
    </xf>
    <xf numFmtId="3" fontId="14" fillId="0" borderId="1" xfId="0" applyNumberFormat="1" applyFont="1" applyBorder="1" applyAlignment="1" applyProtection="1">
      <alignment vertical="center" wrapText="1"/>
      <protection locked="0"/>
    </xf>
    <xf numFmtId="3" fontId="14" fillId="0" borderId="52" xfId="0" applyNumberFormat="1" applyFont="1" applyBorder="1" applyAlignment="1" applyProtection="1">
      <alignment vertical="center" wrapText="1"/>
      <protection locked="0"/>
    </xf>
    <xf numFmtId="3" fontId="14" fillId="0" borderId="53" xfId="0" applyNumberFormat="1" applyFont="1" applyBorder="1" applyAlignment="1" applyProtection="1">
      <alignment vertical="center" wrapText="1"/>
      <protection locked="0"/>
    </xf>
    <xf numFmtId="0" fontId="17" fillId="0" borderId="61" xfId="1" applyFont="1" applyBorder="1" applyAlignment="1" applyProtection="1">
      <alignment vertical="center"/>
      <protection locked="0"/>
    </xf>
    <xf numFmtId="0" fontId="20" fillId="0" borderId="62" xfId="0" applyFont="1" applyBorder="1" applyProtection="1">
      <protection locked="0"/>
    </xf>
    <xf numFmtId="0" fontId="17" fillId="0" borderId="62" xfId="1" applyFont="1" applyBorder="1" applyAlignment="1" applyProtection="1">
      <alignment vertical="center"/>
      <protection locked="0"/>
    </xf>
    <xf numFmtId="1" fontId="17" fillId="0" borderId="33" xfId="4" applyNumberFormat="1" applyFont="1" applyBorder="1" applyAlignment="1" applyProtection="1">
      <alignment horizontal="left"/>
      <protection locked="0"/>
    </xf>
    <xf numFmtId="0" fontId="20" fillId="0" borderId="34" xfId="0" applyFont="1" applyBorder="1" applyProtection="1">
      <protection locked="0"/>
    </xf>
    <xf numFmtId="0" fontId="40" fillId="0" borderId="34" xfId="4" applyFont="1" applyBorder="1" applyProtection="1">
      <protection locked="0"/>
    </xf>
    <xf numFmtId="3" fontId="16" fillId="0" borderId="58" xfId="0" applyNumberFormat="1" applyFont="1" applyBorder="1" applyAlignment="1" applyProtection="1">
      <alignment vertical="center" wrapText="1"/>
      <protection locked="0"/>
    </xf>
    <xf numFmtId="3" fontId="16" fillId="0" borderId="8" xfId="0" applyNumberFormat="1" applyFont="1" applyBorder="1" applyAlignment="1" applyProtection="1">
      <alignment vertical="center" wrapText="1"/>
      <protection locked="0"/>
    </xf>
    <xf numFmtId="3" fontId="16" fillId="0" borderId="52" xfId="0" applyNumberFormat="1" applyFont="1" applyBorder="1" applyAlignment="1" applyProtection="1">
      <alignment vertical="center" wrapText="1"/>
      <protection locked="0"/>
    </xf>
    <xf numFmtId="4" fontId="16" fillId="4" borderId="55" xfId="0" applyNumberFormat="1" applyFont="1" applyFill="1" applyBorder="1" applyAlignment="1" applyProtection="1">
      <alignment vertical="center" wrapText="1"/>
      <protection locked="0"/>
    </xf>
    <xf numFmtId="4" fontId="16" fillId="0" borderId="8" xfId="0" applyNumberFormat="1" applyFont="1" applyBorder="1" applyAlignment="1" applyProtection="1">
      <alignment vertical="center" wrapText="1"/>
      <protection locked="0"/>
    </xf>
    <xf numFmtId="4" fontId="16" fillId="0" borderId="19" xfId="0" applyNumberFormat="1" applyFont="1" applyBorder="1" applyAlignment="1" applyProtection="1">
      <alignment vertical="center" wrapText="1"/>
      <protection locked="0"/>
    </xf>
    <xf numFmtId="4" fontId="16" fillId="0" borderId="22" xfId="0" applyNumberFormat="1" applyFont="1" applyBorder="1" applyAlignment="1" applyProtection="1">
      <alignment vertical="center" wrapText="1"/>
      <protection locked="0"/>
    </xf>
    <xf numFmtId="4" fontId="16" fillId="0" borderId="16" xfId="0" applyNumberFormat="1" applyFont="1" applyBorder="1" applyAlignment="1" applyProtection="1">
      <alignment vertical="center" wrapText="1"/>
      <protection locked="0"/>
    </xf>
    <xf numFmtId="4" fontId="16" fillId="0" borderId="11" xfId="0" applyNumberFormat="1" applyFont="1" applyBorder="1" applyAlignment="1" applyProtection="1">
      <alignment vertical="center" wrapText="1"/>
      <protection locked="0"/>
    </xf>
    <xf numFmtId="168" fontId="16" fillId="0" borderId="48" xfId="0" applyNumberFormat="1" applyFont="1" applyBorder="1" applyAlignment="1" applyProtection="1">
      <alignment vertical="center" wrapText="1"/>
      <protection locked="0"/>
    </xf>
    <xf numFmtId="168" fontId="16" fillId="0" borderId="14" xfId="0" applyNumberFormat="1" applyFont="1" applyBorder="1" applyAlignment="1" applyProtection="1">
      <alignment vertical="center" wrapText="1"/>
      <protection locked="0"/>
    </xf>
    <xf numFmtId="168" fontId="16" fillId="0" borderId="10" xfId="0" applyNumberFormat="1" applyFont="1" applyBorder="1" applyAlignment="1" applyProtection="1">
      <alignment vertical="center" wrapText="1"/>
      <protection locked="0"/>
    </xf>
    <xf numFmtId="168" fontId="16" fillId="0" borderId="5" xfId="0" applyNumberFormat="1" applyFont="1" applyBorder="1" applyAlignment="1" applyProtection="1">
      <alignment vertical="center" wrapText="1"/>
      <protection locked="0"/>
    </xf>
    <xf numFmtId="168" fontId="16" fillId="0" borderId="20" xfId="0" applyNumberFormat="1" applyFont="1" applyBorder="1" applyAlignment="1" applyProtection="1">
      <alignment vertical="center" wrapText="1"/>
      <protection locked="0"/>
    </xf>
    <xf numFmtId="3" fontId="16" fillId="0" borderId="59" xfId="0" applyNumberFormat="1" applyFont="1" applyBorder="1" applyAlignment="1" applyProtection="1">
      <alignment vertical="center" wrapText="1"/>
      <protection locked="0"/>
    </xf>
    <xf numFmtId="3" fontId="16" fillId="0" borderId="4" xfId="0" applyNumberFormat="1" applyFont="1" applyBorder="1" applyAlignment="1" applyProtection="1">
      <alignment vertical="center" wrapText="1"/>
      <protection locked="0"/>
    </xf>
    <xf numFmtId="3" fontId="16" fillId="0" borderId="33" xfId="0" applyNumberFormat="1" applyFont="1" applyBorder="1" applyAlignment="1" applyProtection="1">
      <alignment vertical="center" wrapText="1"/>
      <protection locked="0"/>
    </xf>
    <xf numFmtId="3" fontId="14" fillId="3" borderId="20" xfId="2" applyNumberFormat="1" applyFont="1" applyFill="1" applyBorder="1" applyAlignment="1" applyProtection="1">
      <alignment horizontal="right" vertical="center" wrapText="1"/>
    </xf>
    <xf numFmtId="3" fontId="14" fillId="3" borderId="17" xfId="2" applyNumberFormat="1" applyFont="1" applyFill="1" applyBorder="1" applyAlignment="1" applyProtection="1">
      <alignment horizontal="right" vertical="center" wrapText="1"/>
    </xf>
    <xf numFmtId="4" fontId="16" fillId="0" borderId="64" xfId="0" applyNumberFormat="1" applyFont="1" applyBorder="1" applyAlignment="1" applyProtection="1">
      <alignment vertical="center" wrapText="1"/>
      <protection locked="0"/>
    </xf>
    <xf numFmtId="4" fontId="16" fillId="0" borderId="0" xfId="0" applyNumberFormat="1" applyFont="1" applyAlignment="1" applyProtection="1">
      <alignment vertical="center" wrapText="1"/>
      <protection locked="0"/>
    </xf>
    <xf numFmtId="4" fontId="16" fillId="0" borderId="65" xfId="0" applyNumberFormat="1" applyFont="1" applyBorder="1" applyAlignment="1" applyProtection="1">
      <alignment vertical="center" wrapText="1"/>
      <protection locked="0"/>
    </xf>
    <xf numFmtId="0" fontId="17" fillId="0" borderId="34" xfId="1" applyFont="1" applyBorder="1" applyProtection="1">
      <protection locked="0"/>
    </xf>
    <xf numFmtId="0" fontId="17" fillId="0" borderId="35" xfId="1" applyFont="1" applyBorder="1" applyProtection="1">
      <protection locked="0"/>
    </xf>
    <xf numFmtId="14" fontId="17" fillId="0" borderId="34" xfId="1" applyNumberFormat="1" applyFont="1" applyBorder="1" applyProtection="1">
      <protection locked="0"/>
    </xf>
    <xf numFmtId="14" fontId="17" fillId="0" borderId="35" xfId="1" applyNumberFormat="1" applyFont="1" applyBorder="1" applyProtection="1">
      <protection locked="0"/>
    </xf>
    <xf numFmtId="1" fontId="17" fillId="0" borderId="34" xfId="1" applyNumberFormat="1" applyFont="1" applyBorder="1" applyAlignment="1" applyProtection="1">
      <alignment horizontal="left"/>
      <protection locked="0"/>
    </xf>
    <xf numFmtId="1" fontId="17" fillId="0" borderId="34" xfId="1" applyNumberFormat="1" applyFont="1" applyBorder="1" applyProtection="1">
      <protection locked="0"/>
    </xf>
    <xf numFmtId="1" fontId="17" fillId="0" borderId="35" xfId="1" applyNumberFormat="1" applyFont="1" applyBorder="1" applyProtection="1">
      <protection locked="0"/>
    </xf>
    <xf numFmtId="0" fontId="16" fillId="0" borderId="0" xfId="0" applyFont="1" applyProtection="1">
      <protection locked="0"/>
    </xf>
    <xf numFmtId="0" fontId="17" fillId="0" borderId="74" xfId="1" applyFont="1" applyBorder="1" applyProtection="1">
      <protection locked="0"/>
    </xf>
    <xf numFmtId="3" fontId="21" fillId="0" borderId="59" xfId="7" applyNumberFormat="1" applyFont="1" applyBorder="1" applyAlignment="1" applyProtection="1">
      <alignment vertical="center" wrapText="1"/>
      <protection locked="0"/>
    </xf>
    <xf numFmtId="3" fontId="21" fillId="3" borderId="59" xfId="7" applyNumberFormat="1" applyFont="1" applyFill="1" applyBorder="1" applyAlignment="1" applyProtection="1">
      <alignment vertical="center" wrapText="1"/>
      <protection locked="0"/>
    </xf>
    <xf numFmtId="3" fontId="21" fillId="2" borderId="48" xfId="7" applyNumberFormat="1" applyFont="1" applyFill="1" applyBorder="1" applyAlignment="1" applyProtection="1">
      <alignment vertical="center" wrapText="1"/>
      <protection locked="0"/>
    </xf>
    <xf numFmtId="3" fontId="21" fillId="2" borderId="4" xfId="7" applyNumberFormat="1" applyFont="1" applyFill="1" applyBorder="1" applyAlignment="1" applyProtection="1">
      <alignment vertical="center" wrapText="1"/>
      <protection locked="0"/>
    </xf>
    <xf numFmtId="3" fontId="21" fillId="2" borderId="59" xfId="7" applyNumberFormat="1" applyFont="1" applyFill="1" applyBorder="1" applyAlignment="1" applyProtection="1">
      <alignment vertical="center"/>
      <protection locked="0"/>
    </xf>
    <xf numFmtId="3" fontId="21" fillId="2" borderId="4" xfId="7" applyNumberFormat="1" applyFont="1" applyFill="1" applyBorder="1" applyAlignment="1" applyProtection="1">
      <alignment vertical="center"/>
      <protection locked="0"/>
    </xf>
    <xf numFmtId="3" fontId="21" fillId="2" borderId="26" xfId="7" applyNumberFormat="1" applyFont="1" applyFill="1" applyBorder="1" applyAlignment="1" applyProtection="1">
      <alignment vertical="center"/>
      <protection locked="0"/>
    </xf>
    <xf numFmtId="3" fontId="21" fillId="2" borderId="5" xfId="7" applyNumberFormat="1" applyFont="1" applyFill="1" applyBorder="1" applyAlignment="1" applyProtection="1">
      <alignment vertical="center"/>
      <protection locked="0"/>
    </xf>
    <xf numFmtId="3" fontId="21" fillId="2" borderId="44" xfId="7" applyNumberFormat="1" applyFont="1" applyFill="1" applyBorder="1" applyAlignment="1" applyProtection="1">
      <alignment vertical="center"/>
      <protection locked="0"/>
    </xf>
    <xf numFmtId="3" fontId="21" fillId="2" borderId="14" xfId="7" applyNumberFormat="1" applyFont="1" applyFill="1" applyBorder="1" applyAlignment="1" applyProtection="1">
      <alignment vertical="center"/>
      <protection locked="0"/>
    </xf>
    <xf numFmtId="3" fontId="21" fillId="2" borderId="46" xfId="7" applyNumberFormat="1" applyFont="1" applyFill="1" applyBorder="1" applyAlignment="1" applyProtection="1">
      <alignment vertical="center"/>
      <protection locked="0"/>
    </xf>
    <xf numFmtId="3" fontId="21" fillId="2" borderId="24" xfId="7" applyNumberFormat="1" applyFont="1" applyFill="1" applyBorder="1" applyAlignment="1" applyProtection="1">
      <alignment vertical="center"/>
      <protection locked="0"/>
    </xf>
    <xf numFmtId="3" fontId="21" fillId="2" borderId="25" xfId="7" applyNumberFormat="1" applyFont="1" applyFill="1" applyBorder="1" applyAlignment="1" applyProtection="1">
      <alignment vertical="center"/>
      <protection locked="0"/>
    </xf>
    <xf numFmtId="3" fontId="21" fillId="3" borderId="15" xfId="7" applyNumberFormat="1" applyFont="1" applyFill="1" applyBorder="1" applyAlignment="1" applyProtection="1">
      <alignment vertical="center" wrapText="1"/>
      <protection locked="0"/>
    </xf>
    <xf numFmtId="3" fontId="21" fillId="3" borderId="55" xfId="7" applyNumberFormat="1" applyFont="1" applyFill="1" applyBorder="1" applyAlignment="1" applyProtection="1">
      <alignment vertical="center" wrapText="1"/>
      <protection locked="0"/>
    </xf>
    <xf numFmtId="3" fontId="21" fillId="3" borderId="1" xfId="7" applyNumberFormat="1" applyFont="1" applyFill="1" applyBorder="1" applyAlignment="1" applyProtection="1">
      <alignment vertical="center" wrapText="1"/>
      <protection locked="0"/>
    </xf>
    <xf numFmtId="3" fontId="21" fillId="3" borderId="18" xfId="7" applyNumberFormat="1" applyFont="1" applyFill="1" applyBorder="1" applyAlignment="1" applyProtection="1">
      <alignment vertical="center" wrapText="1"/>
      <protection locked="0"/>
    </xf>
    <xf numFmtId="3" fontId="21" fillId="3" borderId="7" xfId="7" applyNumberFormat="1" applyFont="1" applyFill="1" applyBorder="1" applyAlignment="1" applyProtection="1">
      <alignment vertical="center" wrapText="1"/>
      <protection locked="0"/>
    </xf>
    <xf numFmtId="3" fontId="30" fillId="0" borderId="59" xfId="7" applyNumberFormat="1" applyFont="1" applyBorder="1" applyAlignment="1" applyProtection="1">
      <alignment vertical="center" wrapText="1"/>
      <protection locked="0"/>
    </xf>
    <xf numFmtId="3" fontId="30" fillId="3" borderId="59" xfId="7" applyNumberFormat="1" applyFont="1" applyFill="1" applyBorder="1" applyAlignment="1" applyProtection="1">
      <alignment vertical="center" wrapText="1"/>
      <protection locked="0"/>
    </xf>
    <xf numFmtId="3" fontId="30" fillId="0" borderId="55" xfId="7" applyNumberFormat="1" applyFont="1" applyBorder="1" applyAlignment="1" applyProtection="1">
      <alignment vertical="center" wrapText="1"/>
      <protection locked="0"/>
    </xf>
    <xf numFmtId="3" fontId="30" fillId="0" borderId="1" xfId="7" applyNumberFormat="1" applyFont="1" applyBorder="1" applyAlignment="1" applyProtection="1">
      <alignment vertical="center" wrapText="1"/>
      <protection locked="0"/>
    </xf>
    <xf numFmtId="3" fontId="30" fillId="0" borderId="55" xfId="7" applyNumberFormat="1" applyFont="1" applyBorder="1" applyAlignment="1" applyProtection="1">
      <alignment vertical="center"/>
      <protection locked="0"/>
    </xf>
    <xf numFmtId="3" fontId="30" fillId="0" borderId="1" xfId="7" applyNumberFormat="1" applyFont="1" applyBorder="1" applyAlignment="1" applyProtection="1">
      <alignment vertical="center"/>
      <protection locked="0"/>
    </xf>
    <xf numFmtId="3" fontId="30" fillId="0" borderId="27" xfId="7" applyNumberFormat="1" applyFont="1" applyBorder="1" applyAlignment="1" applyProtection="1">
      <alignment vertical="center"/>
      <protection locked="0"/>
    </xf>
    <xf numFmtId="3" fontId="30" fillId="0" borderId="15" xfId="7" applyNumberFormat="1" applyFont="1" applyBorder="1" applyAlignment="1" applyProtection="1">
      <alignment vertical="center"/>
      <protection locked="0"/>
    </xf>
    <xf numFmtId="3" fontId="30" fillId="0" borderId="18" xfId="7" applyNumberFormat="1" applyFont="1" applyBorder="1" applyAlignment="1" applyProtection="1">
      <alignment vertical="center"/>
      <protection locked="0"/>
    </xf>
    <xf numFmtId="3" fontId="30" fillId="0" borderId="7" xfId="7" applyNumberFormat="1" applyFont="1" applyBorder="1" applyAlignment="1" applyProtection="1">
      <alignment vertical="center"/>
      <protection locked="0"/>
    </xf>
    <xf numFmtId="3" fontId="30" fillId="0" borderId="59" xfId="7" applyNumberFormat="1" applyFont="1" applyBorder="1" applyAlignment="1" applyProtection="1">
      <alignment horizontal="right" vertical="center" wrapText="1"/>
      <protection locked="0"/>
    </xf>
    <xf numFmtId="3" fontId="21" fillId="0" borderId="59" xfId="7" applyNumberFormat="1" applyFont="1" applyBorder="1" applyAlignment="1" applyProtection="1">
      <alignment horizontal="right" vertical="center" wrapText="1"/>
      <protection locked="0"/>
    </xf>
    <xf numFmtId="3" fontId="21" fillId="0" borderId="55" xfId="7" applyNumberFormat="1" applyFont="1" applyBorder="1" applyAlignment="1" applyProtection="1">
      <alignment vertical="center" wrapText="1"/>
      <protection locked="0"/>
    </xf>
    <xf numFmtId="3" fontId="21" fillId="0" borderId="1" xfId="7" applyNumberFormat="1" applyFont="1" applyBorder="1" applyAlignment="1" applyProtection="1">
      <alignment vertical="center" wrapText="1"/>
      <protection locked="0"/>
    </xf>
    <xf numFmtId="3" fontId="21" fillId="0" borderId="55" xfId="7" applyNumberFormat="1" applyFont="1" applyBorder="1" applyAlignment="1" applyProtection="1">
      <alignment vertical="center"/>
      <protection locked="0"/>
    </xf>
    <xf numFmtId="3" fontId="21" fillId="0" borderId="1" xfId="7" applyNumberFormat="1" applyFont="1" applyBorder="1" applyAlignment="1" applyProtection="1">
      <alignment vertical="center"/>
      <protection locked="0"/>
    </xf>
    <xf numFmtId="3" fontId="21" fillId="0" borderId="15" xfId="7" applyNumberFormat="1" applyFont="1" applyBorder="1" applyAlignment="1" applyProtection="1">
      <alignment vertical="center"/>
      <protection locked="0"/>
    </xf>
    <xf numFmtId="3" fontId="21" fillId="0" borderId="18" xfId="7" applyNumberFormat="1" applyFont="1" applyBorder="1" applyAlignment="1" applyProtection="1">
      <alignment vertical="center"/>
      <protection locked="0"/>
    </xf>
    <xf numFmtId="3" fontId="21" fillId="0" borderId="7" xfId="7" applyNumberFormat="1" applyFont="1" applyBorder="1" applyAlignment="1" applyProtection="1">
      <alignment vertical="center"/>
      <protection locked="0"/>
    </xf>
    <xf numFmtId="3" fontId="21" fillId="3" borderId="15" xfId="7" applyNumberFormat="1" applyFont="1" applyFill="1" applyBorder="1" applyAlignment="1" applyProtection="1">
      <alignment horizontal="right" vertical="center" wrapText="1"/>
      <protection locked="0"/>
    </xf>
    <xf numFmtId="3" fontId="21" fillId="3" borderId="21" xfId="7" applyNumberFormat="1" applyFont="1" applyFill="1" applyBorder="1" applyAlignment="1" applyProtection="1">
      <alignment vertical="center" wrapText="1"/>
      <protection locked="0"/>
    </xf>
    <xf numFmtId="3" fontId="30" fillId="0" borderId="15" xfId="7" applyNumberFormat="1" applyFont="1" applyBorder="1" applyAlignment="1" applyProtection="1">
      <alignment vertical="center" wrapText="1"/>
      <protection locked="0"/>
    </xf>
    <xf numFmtId="3" fontId="30" fillId="0" borderId="18" xfId="7" applyNumberFormat="1" applyFont="1" applyBorder="1" applyAlignment="1" applyProtection="1">
      <alignment vertical="center" wrapText="1"/>
      <protection locked="0"/>
    </xf>
    <xf numFmtId="3" fontId="30" fillId="0" borderId="7" xfId="7" applyNumberFormat="1" applyFont="1" applyBorder="1" applyAlignment="1" applyProtection="1">
      <alignment vertical="center" wrapText="1"/>
      <protection locked="0"/>
    </xf>
    <xf numFmtId="3" fontId="30" fillId="0" borderId="27" xfId="7" applyNumberFormat="1" applyFont="1" applyBorder="1" applyAlignment="1" applyProtection="1">
      <alignment vertical="center" wrapText="1"/>
      <protection locked="0"/>
    </xf>
    <xf numFmtId="3" fontId="30" fillId="0" borderId="58" xfId="7" applyNumberFormat="1" applyFont="1" applyBorder="1" applyAlignment="1" applyProtection="1">
      <alignment vertical="center" wrapText="1"/>
      <protection locked="0"/>
    </xf>
    <xf numFmtId="3" fontId="30" fillId="0" borderId="37" xfId="7" applyNumberFormat="1" applyFont="1" applyBorder="1" applyAlignment="1" applyProtection="1">
      <alignment vertical="center" wrapText="1"/>
      <protection locked="0"/>
    </xf>
    <xf numFmtId="3" fontId="30" fillId="0" borderId="58" xfId="7" applyNumberFormat="1" applyFont="1" applyBorder="1" applyAlignment="1" applyProtection="1">
      <alignment vertical="center"/>
      <protection locked="0"/>
    </xf>
    <xf numFmtId="3" fontId="30" fillId="0" borderId="37" xfId="7" applyNumberFormat="1" applyFont="1" applyBorder="1" applyAlignment="1" applyProtection="1">
      <alignment vertical="center"/>
      <protection locked="0"/>
    </xf>
    <xf numFmtId="3" fontId="30" fillId="0" borderId="60" xfId="7" applyNumberFormat="1" applyFont="1" applyBorder="1" applyAlignment="1" applyProtection="1">
      <alignment vertical="center"/>
      <protection locked="0"/>
    </xf>
    <xf numFmtId="3" fontId="30" fillId="0" borderId="50" xfId="7" applyNumberFormat="1" applyFont="1" applyBorder="1" applyAlignment="1" applyProtection="1">
      <alignment vertical="center"/>
      <protection locked="0"/>
    </xf>
    <xf numFmtId="3" fontId="30" fillId="0" borderId="39" xfId="7" applyNumberFormat="1" applyFont="1" applyBorder="1" applyAlignment="1" applyProtection="1">
      <alignment vertical="center"/>
      <protection locked="0"/>
    </xf>
    <xf numFmtId="3" fontId="21" fillId="0" borderId="76" xfId="7" applyNumberFormat="1" applyFont="1" applyBorder="1" applyAlignment="1" applyProtection="1">
      <alignment horizontal="right" vertical="center" wrapText="1"/>
      <protection locked="0"/>
    </xf>
    <xf numFmtId="3" fontId="21" fillId="3" borderId="27" xfId="7" applyNumberFormat="1" applyFont="1" applyFill="1" applyBorder="1" applyAlignment="1" applyProtection="1">
      <alignment vertical="center" wrapText="1"/>
      <protection locked="0"/>
    </xf>
    <xf numFmtId="3" fontId="30" fillId="0" borderId="4" xfId="7" applyNumberFormat="1" applyFont="1" applyBorder="1" applyAlignment="1" applyProtection="1">
      <alignment vertical="center" wrapText="1"/>
      <protection locked="0"/>
    </xf>
    <xf numFmtId="3" fontId="30" fillId="0" borderId="59" xfId="7" applyNumberFormat="1" applyFont="1" applyBorder="1" applyAlignment="1" applyProtection="1">
      <alignment vertical="center"/>
      <protection locked="0"/>
    </xf>
    <xf numFmtId="3" fontId="30" fillId="0" borderId="4" xfId="7" applyNumberFormat="1" applyFont="1" applyBorder="1" applyAlignment="1" applyProtection="1">
      <alignment vertical="center"/>
      <protection locked="0"/>
    </xf>
    <xf numFmtId="3" fontId="30" fillId="0" borderId="25" xfId="7" applyNumberFormat="1" applyFont="1" applyBorder="1" applyAlignment="1" applyProtection="1">
      <alignment vertical="center"/>
      <protection locked="0"/>
    </xf>
    <xf numFmtId="3" fontId="30" fillId="0" borderId="46" xfId="7" applyNumberFormat="1" applyFont="1" applyBorder="1" applyAlignment="1" applyProtection="1">
      <alignment vertical="center"/>
      <protection locked="0"/>
    </xf>
    <xf numFmtId="3" fontId="30" fillId="0" borderId="24" xfId="7" applyNumberFormat="1" applyFont="1" applyBorder="1" applyAlignment="1" applyProtection="1">
      <alignment vertical="center"/>
      <protection locked="0"/>
    </xf>
    <xf numFmtId="3" fontId="21" fillId="0" borderId="15" xfId="7" applyNumberFormat="1" applyFont="1" applyBorder="1" applyAlignment="1" applyProtection="1">
      <alignment vertical="center" wrapText="1"/>
      <protection locked="0"/>
    </xf>
    <xf numFmtId="3" fontId="21" fillId="0" borderId="18" xfId="7" applyNumberFormat="1" applyFont="1" applyBorder="1" applyAlignment="1" applyProtection="1">
      <alignment vertical="center" wrapText="1"/>
      <protection locked="0"/>
    </xf>
    <xf numFmtId="3" fontId="21" fillId="0" borderId="7" xfId="7" applyNumberFormat="1" applyFont="1" applyBorder="1" applyAlignment="1" applyProtection="1">
      <alignment vertical="center" wrapText="1"/>
      <protection locked="0"/>
    </xf>
    <xf numFmtId="3" fontId="21" fillId="0" borderId="27" xfId="7" applyNumberFormat="1" applyFont="1" applyBorder="1" applyAlignment="1" applyProtection="1">
      <alignment vertical="center"/>
      <protection locked="0"/>
    </xf>
    <xf numFmtId="3" fontId="21" fillId="0" borderId="27" xfId="7" applyNumberFormat="1" applyFont="1" applyBorder="1" applyAlignment="1" applyProtection="1">
      <alignment vertical="center" wrapText="1"/>
      <protection locked="0"/>
    </xf>
    <xf numFmtId="3" fontId="21" fillId="0" borderId="55" xfId="7" applyNumberFormat="1" applyFont="1" applyBorder="1" applyAlignment="1" applyProtection="1">
      <alignment horizontal="left" vertical="center" wrapText="1"/>
      <protection locked="0"/>
    </xf>
    <xf numFmtId="3" fontId="21" fillId="0" borderId="1" xfId="7" applyNumberFormat="1" applyFont="1" applyBorder="1" applyAlignment="1" applyProtection="1">
      <alignment horizontal="left" vertical="center" wrapText="1"/>
      <protection locked="0"/>
    </xf>
    <xf numFmtId="3" fontId="21" fillId="0" borderId="27" xfId="7" applyNumberFormat="1" applyFont="1" applyBorder="1" applyAlignment="1" applyProtection="1">
      <alignment horizontal="left" vertical="center" wrapText="1"/>
      <protection locked="0"/>
    </xf>
    <xf numFmtId="3" fontId="21" fillId="0" borderId="15" xfId="7" applyNumberFormat="1" applyFont="1" applyBorder="1" applyAlignment="1" applyProtection="1">
      <alignment horizontal="left" vertical="center" wrapText="1"/>
      <protection locked="0"/>
    </xf>
    <xf numFmtId="3" fontId="21" fillId="0" borderId="18" xfId="7" applyNumberFormat="1" applyFont="1" applyBorder="1" applyAlignment="1" applyProtection="1">
      <alignment horizontal="left" vertical="center" wrapText="1"/>
      <protection locked="0"/>
    </xf>
    <xf numFmtId="3" fontId="21" fillId="0" borderId="7" xfId="7" applyNumberFormat="1" applyFont="1" applyBorder="1" applyAlignment="1" applyProtection="1">
      <alignment horizontal="left" vertical="center" wrapText="1"/>
      <protection locked="0"/>
    </xf>
    <xf numFmtId="3" fontId="21" fillId="0" borderId="58" xfId="7" applyNumberFormat="1" applyFont="1" applyBorder="1" applyAlignment="1" applyProtection="1">
      <alignment vertical="center" wrapText="1"/>
      <protection locked="0"/>
    </xf>
    <xf numFmtId="3" fontId="21" fillId="0" borderId="37" xfId="7" applyNumberFormat="1" applyFont="1" applyBorder="1" applyAlignment="1" applyProtection="1">
      <alignment vertical="center" wrapText="1"/>
      <protection locked="0"/>
    </xf>
    <xf numFmtId="3" fontId="21" fillId="0" borderId="58" xfId="7" applyNumberFormat="1" applyFont="1" applyBorder="1" applyAlignment="1" applyProtection="1">
      <alignment vertical="center"/>
      <protection locked="0"/>
    </xf>
    <xf numFmtId="3" fontId="21" fillId="0" borderId="37" xfId="7" applyNumberFormat="1" applyFont="1" applyBorder="1" applyAlignment="1" applyProtection="1">
      <alignment vertical="center"/>
      <protection locked="0"/>
    </xf>
    <xf numFmtId="3" fontId="21" fillId="0" borderId="49" xfId="7" applyNumberFormat="1" applyFont="1" applyBorder="1" applyAlignment="1" applyProtection="1">
      <alignment vertical="center"/>
      <protection locked="0"/>
    </xf>
    <xf numFmtId="3" fontId="21" fillId="0" borderId="60" xfId="7" applyNumberFormat="1" applyFont="1" applyBorder="1" applyAlignment="1" applyProtection="1">
      <alignment vertical="center"/>
      <protection locked="0"/>
    </xf>
    <xf numFmtId="3" fontId="21" fillId="0" borderId="50" xfId="7" applyNumberFormat="1" applyFont="1" applyBorder="1" applyAlignment="1" applyProtection="1">
      <alignment vertical="center"/>
      <protection locked="0"/>
    </xf>
    <xf numFmtId="3" fontId="21" fillId="0" borderId="39" xfId="7" applyNumberFormat="1" applyFont="1" applyBorder="1" applyAlignment="1" applyProtection="1">
      <alignment vertical="center"/>
      <protection locked="0"/>
    </xf>
    <xf numFmtId="3" fontId="21" fillId="3" borderId="59" xfId="7" applyNumberFormat="1" applyFont="1" applyFill="1" applyBorder="1" applyAlignment="1">
      <alignment vertical="center" wrapText="1"/>
    </xf>
    <xf numFmtId="3" fontId="30" fillId="3" borderId="59" xfId="7" applyNumberFormat="1" applyFont="1" applyFill="1" applyBorder="1" applyAlignment="1">
      <alignment vertical="center" wrapText="1"/>
    </xf>
    <xf numFmtId="3" fontId="21" fillId="3" borderId="76" xfId="7" applyNumberFormat="1" applyFont="1" applyFill="1" applyBorder="1" applyAlignment="1">
      <alignment vertical="center" wrapText="1"/>
    </xf>
    <xf numFmtId="3" fontId="30" fillId="3" borderId="46" xfId="7" applyNumberFormat="1" applyFont="1" applyFill="1" applyBorder="1" applyAlignment="1">
      <alignment vertical="center" wrapText="1"/>
    </xf>
    <xf numFmtId="3" fontId="21" fillId="3" borderId="18" xfId="7" applyNumberFormat="1" applyFont="1" applyFill="1" applyBorder="1" applyAlignment="1">
      <alignment vertical="center" wrapText="1"/>
    </xf>
    <xf numFmtId="3" fontId="21" fillId="3" borderId="46" xfId="7" applyNumberFormat="1" applyFont="1" applyFill="1" applyBorder="1" applyAlignment="1">
      <alignment vertical="center" wrapText="1"/>
    </xf>
    <xf numFmtId="3" fontId="30" fillId="3" borderId="51" xfId="7" applyNumberFormat="1" applyFont="1" applyFill="1" applyBorder="1" applyAlignment="1">
      <alignment vertical="center" wrapText="1"/>
    </xf>
    <xf numFmtId="3" fontId="21" fillId="3" borderId="51" xfId="7" applyNumberFormat="1" applyFont="1" applyFill="1" applyBorder="1" applyAlignment="1">
      <alignment vertical="center" wrapText="1"/>
    </xf>
    <xf numFmtId="3" fontId="32" fillId="0" borderId="59" xfId="7" applyNumberFormat="1" applyFont="1" applyBorder="1" applyAlignment="1" applyProtection="1">
      <alignment vertical="center" wrapText="1"/>
      <protection locked="0"/>
    </xf>
    <xf numFmtId="3" fontId="32" fillId="0" borderId="4" xfId="7" applyNumberFormat="1" applyFont="1" applyBorder="1" applyAlignment="1" applyProtection="1">
      <alignment vertical="center" wrapText="1"/>
      <protection locked="0"/>
    </xf>
    <xf numFmtId="3" fontId="21" fillId="0" borderId="26" xfId="7" applyNumberFormat="1" applyFont="1" applyBorder="1" applyAlignment="1" applyProtection="1">
      <alignment vertical="center" wrapText="1"/>
      <protection locked="0"/>
    </xf>
    <xf numFmtId="3" fontId="21" fillId="0" borderId="25" xfId="7" applyNumberFormat="1" applyFont="1" applyBorder="1" applyAlignment="1" applyProtection="1">
      <alignment vertical="center"/>
      <protection locked="0"/>
    </xf>
    <xf numFmtId="3" fontId="21" fillId="0" borderId="46" xfId="7" applyNumberFormat="1" applyFont="1" applyBorder="1" applyAlignment="1" applyProtection="1">
      <alignment vertical="center"/>
      <protection locked="0"/>
    </xf>
    <xf numFmtId="3" fontId="21" fillId="0" borderId="4" xfId="7" applyNumberFormat="1" applyFont="1" applyBorder="1" applyAlignment="1" applyProtection="1">
      <alignment vertical="center"/>
      <protection locked="0"/>
    </xf>
    <xf numFmtId="3" fontId="21" fillId="0" borderId="47" xfId="7" applyNumberFormat="1" applyFont="1" applyBorder="1" applyAlignment="1" applyProtection="1">
      <alignment vertical="center"/>
      <protection locked="0"/>
    </xf>
    <xf numFmtId="3" fontId="21" fillId="0" borderId="59" xfId="7" applyNumberFormat="1" applyFont="1" applyBorder="1" applyAlignment="1" applyProtection="1">
      <alignment vertical="center"/>
      <protection locked="0"/>
    </xf>
    <xf numFmtId="3" fontId="21" fillId="2" borderId="2" xfId="7" applyNumberFormat="1" applyFont="1" applyFill="1" applyBorder="1" applyAlignment="1" applyProtection="1">
      <alignment vertical="center"/>
      <protection locked="0"/>
    </xf>
    <xf numFmtId="3" fontId="21" fillId="2" borderId="18" xfId="7" applyNumberFormat="1" applyFont="1" applyFill="1" applyBorder="1" applyAlignment="1" applyProtection="1">
      <alignment vertical="center"/>
      <protection locked="0"/>
    </xf>
    <xf numFmtId="3" fontId="21" fillId="2" borderId="40" xfId="7" applyNumberFormat="1" applyFont="1" applyFill="1" applyBorder="1" applyAlignment="1" applyProtection="1">
      <alignment vertical="center"/>
      <protection locked="0"/>
    </xf>
    <xf numFmtId="3" fontId="21" fillId="2" borderId="1" xfId="7" applyNumberFormat="1" applyFont="1" applyFill="1" applyBorder="1" applyAlignment="1" applyProtection="1">
      <alignment vertical="center"/>
      <protection locked="0"/>
    </xf>
    <xf numFmtId="3" fontId="21" fillId="2" borderId="15" xfId="7" applyNumberFormat="1" applyFont="1" applyFill="1" applyBorder="1" applyAlignment="1" applyProtection="1">
      <alignment vertical="center"/>
      <protection locked="0"/>
    </xf>
    <xf numFmtId="3" fontId="21" fillId="2" borderId="55" xfId="7" applyNumberFormat="1" applyFont="1" applyFill="1" applyBorder="1" applyAlignment="1" applyProtection="1">
      <alignment vertical="center"/>
      <protection locked="0"/>
    </xf>
    <xf numFmtId="3" fontId="21" fillId="0" borderId="2" xfId="7" applyNumberFormat="1" applyFont="1" applyBorder="1" applyAlignment="1" applyProtection="1">
      <alignment vertical="center"/>
      <protection locked="0"/>
    </xf>
    <xf numFmtId="3" fontId="21" fillId="0" borderId="40" xfId="7" applyNumberFormat="1" applyFont="1" applyBorder="1" applyAlignment="1" applyProtection="1">
      <alignment vertical="center"/>
      <protection locked="0"/>
    </xf>
    <xf numFmtId="3" fontId="32" fillId="0" borderId="3" xfId="7" applyNumberFormat="1" applyFont="1" applyBorder="1" applyAlignment="1" applyProtection="1">
      <alignment vertical="center" wrapText="1"/>
      <protection locked="0"/>
    </xf>
    <xf numFmtId="3" fontId="32" fillId="0" borderId="46" xfId="7" applyNumberFormat="1" applyFont="1" applyBorder="1" applyAlignment="1" applyProtection="1">
      <alignment vertical="center" wrapText="1"/>
      <protection locked="0"/>
    </xf>
    <xf numFmtId="3" fontId="32" fillId="0" borderId="47" xfId="7" applyNumberFormat="1" applyFont="1" applyBorder="1" applyAlignment="1" applyProtection="1">
      <alignment vertical="center" wrapText="1"/>
      <protection locked="0"/>
    </xf>
    <xf numFmtId="3" fontId="32" fillId="0" borderId="25" xfId="7" applyNumberFormat="1" applyFont="1" applyBorder="1" applyAlignment="1" applyProtection="1">
      <alignment vertical="center" wrapText="1"/>
      <protection locked="0"/>
    </xf>
    <xf numFmtId="3" fontId="32" fillId="0" borderId="24" xfId="7" applyNumberFormat="1" applyFont="1" applyBorder="1" applyAlignment="1" applyProtection="1">
      <alignment vertical="center" wrapText="1"/>
      <protection locked="0"/>
    </xf>
    <xf numFmtId="3" fontId="32" fillId="3" borderId="46" xfId="7" applyNumberFormat="1" applyFont="1" applyFill="1" applyBorder="1" applyAlignment="1" applyProtection="1">
      <alignment horizontal="right" vertical="center" wrapText="1"/>
      <protection locked="0"/>
    </xf>
    <xf numFmtId="3" fontId="32" fillId="3" borderId="59" xfId="7" applyNumberFormat="1" applyFont="1" applyFill="1" applyBorder="1" applyAlignment="1" applyProtection="1">
      <alignment vertical="center" wrapText="1"/>
      <protection locked="0"/>
    </xf>
    <xf numFmtId="3" fontId="32" fillId="3" borderId="1" xfId="7" applyNumberFormat="1" applyFont="1" applyFill="1" applyBorder="1" applyAlignment="1" applyProtection="1">
      <alignment vertical="center" wrapText="1"/>
      <protection locked="0"/>
    </xf>
    <xf numFmtId="3" fontId="32" fillId="3" borderId="3" xfId="7" applyNumberFormat="1" applyFont="1" applyFill="1" applyBorder="1" applyAlignment="1" applyProtection="1">
      <alignment vertical="center" wrapText="1"/>
      <protection locked="0"/>
    </xf>
    <xf numFmtId="3" fontId="32" fillId="3" borderId="46" xfId="7" applyNumberFormat="1" applyFont="1" applyFill="1" applyBorder="1" applyAlignment="1" applyProtection="1">
      <alignment vertical="center" wrapText="1"/>
      <protection locked="0"/>
    </xf>
    <xf numFmtId="3" fontId="32" fillId="3" borderId="4" xfId="7" applyNumberFormat="1" applyFont="1" applyFill="1" applyBorder="1" applyAlignment="1" applyProtection="1">
      <alignment vertical="center" wrapText="1"/>
      <protection locked="0"/>
    </xf>
    <xf numFmtId="3" fontId="32" fillId="3" borderId="25" xfId="7" applyNumberFormat="1" applyFont="1" applyFill="1" applyBorder="1" applyAlignment="1" applyProtection="1">
      <alignment vertical="center" wrapText="1"/>
      <protection locked="0"/>
    </xf>
    <xf numFmtId="3" fontId="32" fillId="3" borderId="24" xfId="7" applyNumberFormat="1" applyFont="1" applyFill="1" applyBorder="1" applyAlignment="1" applyProtection="1">
      <alignment vertical="center" wrapText="1"/>
      <protection locked="0"/>
    </xf>
    <xf numFmtId="3" fontId="62" fillId="0" borderId="59" xfId="7" applyNumberFormat="1" applyFont="1" applyBorder="1" applyAlignment="1" applyProtection="1">
      <alignment vertical="center" wrapText="1"/>
      <protection locked="0"/>
    </xf>
    <xf numFmtId="3" fontId="30" fillId="0" borderId="40" xfId="7" applyNumberFormat="1" applyFont="1" applyBorder="1" applyAlignment="1" applyProtection="1">
      <alignment vertical="center"/>
      <protection locked="0"/>
    </xf>
    <xf numFmtId="3" fontId="30" fillId="0" borderId="2" xfId="7" applyNumberFormat="1" applyFont="1" applyBorder="1" applyAlignment="1" applyProtection="1">
      <alignment vertical="center"/>
      <protection locked="0"/>
    </xf>
    <xf numFmtId="3" fontId="62" fillId="0" borderId="4" xfId="7" applyNumberFormat="1" applyFont="1" applyBorder="1" applyAlignment="1" applyProtection="1">
      <alignment vertical="center" wrapText="1"/>
      <protection locked="0"/>
    </xf>
    <xf numFmtId="3" fontId="32" fillId="3" borderId="25" xfId="7" applyNumberFormat="1" applyFont="1" applyFill="1" applyBorder="1" applyAlignment="1" applyProtection="1">
      <alignment horizontal="right" vertical="center" wrapText="1"/>
      <protection locked="0"/>
    </xf>
    <xf numFmtId="3" fontId="32" fillId="3" borderId="44" xfId="7" applyNumberFormat="1" applyFont="1" applyFill="1" applyBorder="1" applyAlignment="1" applyProtection="1">
      <alignment vertical="center" wrapText="1"/>
      <protection locked="0"/>
    </xf>
    <xf numFmtId="3" fontId="32" fillId="3" borderId="47" xfId="7" applyNumberFormat="1" applyFont="1" applyFill="1" applyBorder="1" applyAlignment="1" applyProtection="1">
      <alignment vertical="center" wrapText="1"/>
      <protection locked="0"/>
    </xf>
    <xf numFmtId="3" fontId="32" fillId="3" borderId="14" xfId="7" applyNumberFormat="1" applyFont="1" applyFill="1" applyBorder="1" applyAlignment="1" applyProtection="1">
      <alignment vertical="center" wrapText="1"/>
      <protection locked="0"/>
    </xf>
    <xf numFmtId="3" fontId="62" fillId="0" borderId="55" xfId="7" applyNumberFormat="1" applyFont="1" applyBorder="1" applyAlignment="1" applyProtection="1">
      <alignment vertical="center" wrapText="1"/>
      <protection locked="0"/>
    </xf>
    <xf numFmtId="3" fontId="62" fillId="0" borderId="1" xfId="7" applyNumberFormat="1" applyFont="1" applyBorder="1" applyAlignment="1" applyProtection="1">
      <alignment vertical="center" wrapText="1"/>
      <protection locked="0"/>
    </xf>
    <xf numFmtId="3" fontId="32" fillId="0" borderId="58" xfId="7" applyNumberFormat="1" applyFont="1" applyBorder="1" applyAlignment="1" applyProtection="1">
      <alignment vertical="center" wrapText="1"/>
      <protection locked="0"/>
    </xf>
    <xf numFmtId="3" fontId="32" fillId="0" borderId="37" xfId="7" applyNumberFormat="1" applyFont="1" applyBorder="1" applyAlignment="1" applyProtection="1">
      <alignment vertical="center" wrapText="1"/>
      <protection locked="0"/>
    </xf>
    <xf numFmtId="3" fontId="32" fillId="0" borderId="55" xfId="7" applyNumberFormat="1" applyFont="1" applyBorder="1" applyAlignment="1" applyProtection="1">
      <alignment vertical="center" wrapText="1"/>
      <protection locked="0"/>
    </xf>
    <xf numFmtId="3" fontId="32" fillId="0" borderId="1" xfId="7" applyNumberFormat="1" applyFont="1" applyBorder="1" applyAlignment="1" applyProtection="1">
      <alignment vertical="center" wrapText="1"/>
      <protection locked="0"/>
    </xf>
    <xf numFmtId="3" fontId="32" fillId="0" borderId="76" xfId="7" applyNumberFormat="1" applyFont="1" applyBorder="1" applyAlignment="1" applyProtection="1">
      <alignment vertical="center" wrapText="1"/>
      <protection locked="0"/>
    </xf>
    <xf numFmtId="3" fontId="32" fillId="0" borderId="64" xfId="7" applyNumberFormat="1" applyFont="1" applyBorder="1" applyAlignment="1" applyProtection="1">
      <alignment vertical="center" wrapText="1"/>
      <protection locked="0"/>
    </xf>
    <xf numFmtId="3" fontId="21" fillId="0" borderId="23" xfId="7" applyNumberFormat="1" applyFont="1" applyBorder="1" applyAlignment="1" applyProtection="1">
      <alignment vertical="center"/>
      <protection locked="0"/>
    </xf>
    <xf numFmtId="3" fontId="21" fillId="0" borderId="8" xfId="7" applyNumberFormat="1" applyFont="1" applyBorder="1" applyAlignment="1" applyProtection="1">
      <alignment vertical="center"/>
      <protection locked="0"/>
    </xf>
    <xf numFmtId="3" fontId="21" fillId="0" borderId="38" xfId="7" applyNumberFormat="1" applyFont="1" applyBorder="1" applyAlignment="1" applyProtection="1">
      <alignment vertical="center"/>
      <protection locked="0"/>
    </xf>
    <xf numFmtId="3" fontId="21" fillId="0" borderId="16" xfId="7" applyNumberFormat="1" applyFont="1" applyBorder="1" applyAlignment="1" applyProtection="1">
      <alignment vertical="center"/>
      <protection locked="0"/>
    </xf>
    <xf numFmtId="0" fontId="100" fillId="0" borderId="0" xfId="0" applyFont="1"/>
    <xf numFmtId="0" fontId="21" fillId="2" borderId="0" xfId="0" quotePrefix="1" applyFont="1" applyFill="1"/>
    <xf numFmtId="0" fontId="57" fillId="0" borderId="0" xfId="7" applyFont="1" applyAlignment="1">
      <alignment horizontal="left" wrapText="1"/>
    </xf>
    <xf numFmtId="3" fontId="21" fillId="3" borderId="59" xfId="7" applyNumberFormat="1" applyFont="1" applyFill="1" applyBorder="1" applyAlignment="1" applyProtection="1">
      <alignment wrapText="1"/>
      <protection locked="0"/>
    </xf>
    <xf numFmtId="3" fontId="21" fillId="2" borderId="14" xfId="7" applyNumberFormat="1" applyFont="1" applyFill="1" applyBorder="1" applyAlignment="1" applyProtection="1">
      <alignment wrapText="1"/>
      <protection locked="0"/>
    </xf>
    <xf numFmtId="3" fontId="21" fillId="2" borderId="44" xfId="7" applyNumberFormat="1" applyFont="1" applyFill="1" applyBorder="1" applyProtection="1">
      <protection locked="0"/>
    </xf>
    <xf numFmtId="3" fontId="21" fillId="2" borderId="46" xfId="7" applyNumberFormat="1" applyFont="1" applyFill="1" applyBorder="1" applyProtection="1">
      <protection locked="0"/>
    </xf>
    <xf numFmtId="3" fontId="21" fillId="2" borderId="4" xfId="7" applyNumberFormat="1" applyFont="1" applyFill="1" applyBorder="1" applyProtection="1">
      <protection locked="0"/>
    </xf>
    <xf numFmtId="3" fontId="21" fillId="2" borderId="59" xfId="7" applyNumberFormat="1" applyFont="1" applyFill="1" applyBorder="1" applyProtection="1">
      <protection locked="0"/>
    </xf>
    <xf numFmtId="3" fontId="21" fillId="2" borderId="24" xfId="7" applyNumberFormat="1" applyFont="1" applyFill="1" applyBorder="1" applyProtection="1">
      <protection locked="0"/>
    </xf>
    <xf numFmtId="3" fontId="21" fillId="2" borderId="25" xfId="7" applyNumberFormat="1" applyFont="1" applyFill="1" applyBorder="1" applyProtection="1">
      <protection locked="0"/>
    </xf>
    <xf numFmtId="3" fontId="21" fillId="3" borderId="15" xfId="7" applyNumberFormat="1" applyFont="1" applyFill="1" applyBorder="1" applyAlignment="1" applyProtection="1">
      <alignment wrapText="1"/>
      <protection locked="0"/>
    </xf>
    <xf numFmtId="3" fontId="21" fillId="3" borderId="27" xfId="7" applyNumberFormat="1" applyFont="1" applyFill="1" applyBorder="1" applyAlignment="1" applyProtection="1">
      <alignment wrapText="1"/>
      <protection locked="0"/>
    </xf>
    <xf numFmtId="3" fontId="21" fillId="3" borderId="18" xfId="7" applyNumberFormat="1" applyFont="1" applyFill="1" applyBorder="1" applyAlignment="1" applyProtection="1">
      <alignment wrapText="1"/>
      <protection locked="0"/>
    </xf>
    <xf numFmtId="3" fontId="21" fillId="3" borderId="1" xfId="7" applyNumberFormat="1" applyFont="1" applyFill="1" applyBorder="1" applyAlignment="1" applyProtection="1">
      <alignment wrapText="1"/>
      <protection locked="0"/>
    </xf>
    <xf numFmtId="3" fontId="21" fillId="3" borderId="21" xfId="7" applyNumberFormat="1" applyFont="1" applyFill="1" applyBorder="1" applyAlignment="1" applyProtection="1">
      <alignment wrapText="1"/>
      <protection locked="0"/>
    </xf>
    <xf numFmtId="3" fontId="21" fillId="3" borderId="55" xfId="7" applyNumberFormat="1" applyFont="1" applyFill="1" applyBorder="1" applyAlignment="1" applyProtection="1">
      <alignment wrapText="1"/>
      <protection locked="0"/>
    </xf>
    <xf numFmtId="3" fontId="21" fillId="3" borderId="7" xfId="7" applyNumberFormat="1" applyFont="1" applyFill="1" applyBorder="1" applyAlignment="1" applyProtection="1">
      <alignment wrapText="1"/>
      <protection locked="0"/>
    </xf>
    <xf numFmtId="3" fontId="30" fillId="3" borderId="59" xfId="7" applyNumberFormat="1" applyFont="1" applyFill="1" applyBorder="1" applyAlignment="1" applyProtection="1">
      <alignment wrapText="1"/>
      <protection locked="0"/>
    </xf>
    <xf numFmtId="3" fontId="30" fillId="0" borderId="15" xfId="7" applyNumberFormat="1" applyFont="1" applyBorder="1" applyAlignment="1" applyProtection="1">
      <alignment wrapText="1"/>
      <protection locked="0"/>
    </xf>
    <xf numFmtId="3" fontId="30" fillId="0" borderId="27" xfId="7" applyNumberFormat="1" applyFont="1" applyBorder="1" applyProtection="1">
      <protection locked="0"/>
    </xf>
    <xf numFmtId="3" fontId="30" fillId="0" borderId="18" xfId="7" applyNumberFormat="1" applyFont="1" applyBorder="1" applyProtection="1">
      <protection locked="0"/>
    </xf>
    <xf numFmtId="3" fontId="30" fillId="0" borderId="1" xfId="7" applyNumberFormat="1" applyFont="1" applyBorder="1" applyProtection="1">
      <protection locked="0"/>
    </xf>
    <xf numFmtId="3" fontId="30" fillId="0" borderId="55" xfId="7" applyNumberFormat="1" applyFont="1" applyBorder="1" applyProtection="1">
      <protection locked="0"/>
    </xf>
    <xf numFmtId="3" fontId="30" fillId="0" borderId="7" xfId="7" applyNumberFormat="1" applyFont="1" applyBorder="1" applyProtection="1">
      <protection locked="0"/>
    </xf>
    <xf numFmtId="3" fontId="30" fillId="0" borderId="15" xfId="7" applyNumberFormat="1" applyFont="1" applyBorder="1" applyProtection="1">
      <protection locked="0"/>
    </xf>
    <xf numFmtId="3" fontId="21" fillId="0" borderId="15" xfId="7" applyNumberFormat="1" applyFont="1" applyBorder="1" applyAlignment="1" applyProtection="1">
      <alignment wrapText="1"/>
      <protection locked="0"/>
    </xf>
    <xf numFmtId="3" fontId="21" fillId="0" borderId="27" xfId="7" applyNumberFormat="1" applyFont="1" applyBorder="1" applyProtection="1">
      <protection locked="0"/>
    </xf>
    <xf numFmtId="3" fontId="21" fillId="0" borderId="18" xfId="7" applyNumberFormat="1" applyFont="1" applyBorder="1" applyProtection="1">
      <protection locked="0"/>
    </xf>
    <xf numFmtId="3" fontId="21" fillId="0" borderId="1" xfId="7" applyNumberFormat="1" applyFont="1" applyBorder="1" applyProtection="1">
      <protection locked="0"/>
    </xf>
    <xf numFmtId="3" fontId="21" fillId="0" borderId="55" xfId="7" applyNumberFormat="1" applyFont="1" applyBorder="1" applyProtection="1">
      <protection locked="0"/>
    </xf>
    <xf numFmtId="3" fontId="21" fillId="0" borderId="7" xfId="7" applyNumberFormat="1" applyFont="1" applyBorder="1" applyProtection="1">
      <protection locked="0"/>
    </xf>
    <xf numFmtId="3" fontId="21" fillId="0" borderId="15" xfId="7" applyNumberFormat="1" applyFont="1" applyBorder="1" applyProtection="1">
      <protection locked="0"/>
    </xf>
    <xf numFmtId="3" fontId="37" fillId="0" borderId="59" xfId="7" applyNumberFormat="1" applyFont="1" applyBorder="1" applyAlignment="1" applyProtection="1">
      <alignment horizontal="right" vertical="center" wrapText="1"/>
      <protection locked="0"/>
    </xf>
    <xf numFmtId="3" fontId="21" fillId="0" borderId="27" xfId="7" applyNumberFormat="1" applyFont="1" applyBorder="1" applyAlignment="1" applyProtection="1">
      <alignment wrapText="1"/>
      <protection locked="0"/>
    </xf>
    <xf numFmtId="3" fontId="21" fillId="0" borderId="18" xfId="7" applyNumberFormat="1" applyFont="1" applyBorder="1" applyAlignment="1" applyProtection="1">
      <alignment wrapText="1"/>
      <protection locked="0"/>
    </xf>
    <xf numFmtId="3" fontId="21" fillId="0" borderId="1" xfId="7" applyNumberFormat="1" applyFont="1" applyBorder="1" applyAlignment="1" applyProtection="1">
      <alignment wrapText="1"/>
      <protection locked="0"/>
    </xf>
    <xf numFmtId="3" fontId="21" fillId="0" borderId="55" xfId="7" applyNumberFormat="1" applyFont="1" applyBorder="1" applyAlignment="1" applyProtection="1">
      <alignment wrapText="1"/>
      <protection locked="0"/>
    </xf>
    <xf numFmtId="3" fontId="21" fillId="0" borderId="7" xfId="7" applyNumberFormat="1" applyFont="1" applyBorder="1" applyAlignment="1" applyProtection="1">
      <alignment wrapText="1"/>
      <protection locked="0"/>
    </xf>
    <xf numFmtId="3" fontId="21" fillId="0" borderId="21" xfId="7" applyNumberFormat="1" applyFont="1" applyBorder="1" applyAlignment="1" applyProtection="1">
      <alignment wrapText="1"/>
      <protection locked="0"/>
    </xf>
    <xf numFmtId="3" fontId="21" fillId="3" borderId="27" xfId="7" applyNumberFormat="1" applyFont="1" applyFill="1" applyBorder="1" applyAlignment="1" applyProtection="1">
      <alignment horizontal="right" vertical="center" wrapText="1"/>
      <protection locked="0"/>
    </xf>
    <xf numFmtId="3" fontId="21" fillId="3" borderId="18" xfId="7" applyNumberFormat="1" applyFont="1" applyFill="1" applyBorder="1" applyAlignment="1" applyProtection="1">
      <alignment horizontal="right" vertical="center" wrapText="1"/>
      <protection locked="0"/>
    </xf>
    <xf numFmtId="3" fontId="21" fillId="3" borderId="1" xfId="7" applyNumberFormat="1" applyFont="1" applyFill="1" applyBorder="1" applyAlignment="1" applyProtection="1">
      <alignment horizontal="right" vertical="center" wrapText="1"/>
      <protection locked="0"/>
    </xf>
    <xf numFmtId="3" fontId="21" fillId="3" borderId="21" xfId="7" applyNumberFormat="1" applyFont="1" applyFill="1" applyBorder="1" applyAlignment="1" applyProtection="1">
      <alignment horizontal="right" vertical="center" wrapText="1"/>
      <protection locked="0"/>
    </xf>
    <xf numFmtId="3" fontId="21" fillId="3" borderId="55" xfId="7" applyNumberFormat="1" applyFont="1" applyFill="1" applyBorder="1" applyAlignment="1" applyProtection="1">
      <alignment horizontal="right" vertical="center" wrapText="1"/>
      <protection locked="0"/>
    </xf>
    <xf numFmtId="3" fontId="21" fillId="3" borderId="7" xfId="7" applyNumberFormat="1" applyFont="1" applyFill="1" applyBorder="1" applyAlignment="1" applyProtection="1">
      <alignment horizontal="right" vertical="center" wrapText="1"/>
      <protection locked="0"/>
    </xf>
    <xf numFmtId="3" fontId="30" fillId="0" borderId="15" xfId="7" applyNumberFormat="1" applyFont="1" applyBorder="1" applyAlignment="1" applyProtection="1">
      <alignment horizontal="right" vertical="center" wrapText="1"/>
      <protection locked="0"/>
    </xf>
    <xf numFmtId="3" fontId="30" fillId="0" borderId="27" xfId="7" applyNumberFormat="1" applyFont="1" applyBorder="1" applyAlignment="1" applyProtection="1">
      <alignment horizontal="right" vertical="center"/>
      <protection locked="0"/>
    </xf>
    <xf numFmtId="3" fontId="30" fillId="0" borderId="18" xfId="7" applyNumberFormat="1" applyFont="1" applyBorder="1" applyAlignment="1" applyProtection="1">
      <alignment horizontal="right" vertical="center"/>
      <protection locked="0"/>
    </xf>
    <xf numFmtId="3" fontId="30" fillId="0" borderId="1" xfId="7" applyNumberFormat="1" applyFont="1" applyBorder="1" applyAlignment="1" applyProtection="1">
      <alignment horizontal="right" vertical="center"/>
      <protection locked="0"/>
    </xf>
    <xf numFmtId="3" fontId="30" fillId="0" borderId="55" xfId="7" applyNumberFormat="1" applyFont="1" applyBorder="1" applyAlignment="1" applyProtection="1">
      <alignment horizontal="right" vertical="center"/>
      <protection locked="0"/>
    </xf>
    <xf numFmtId="3" fontId="30" fillId="0" borderId="7" xfId="7" applyNumberFormat="1" applyFont="1" applyBorder="1" applyAlignment="1" applyProtection="1">
      <alignment horizontal="right" vertical="center"/>
      <protection locked="0"/>
    </xf>
    <xf numFmtId="3" fontId="30" fillId="0" borderId="15" xfId="7" applyNumberFormat="1" applyFont="1" applyBorder="1" applyAlignment="1" applyProtection="1">
      <alignment horizontal="right" vertical="center"/>
      <protection locked="0"/>
    </xf>
    <xf numFmtId="3" fontId="21" fillId="3" borderId="59" xfId="7" applyNumberFormat="1" applyFont="1" applyFill="1" applyBorder="1" applyAlignment="1" applyProtection="1">
      <alignment horizontal="right" vertical="center" wrapText="1"/>
      <protection locked="0"/>
    </xf>
    <xf numFmtId="3" fontId="21" fillId="0" borderId="15" xfId="7" applyNumberFormat="1" applyFont="1" applyBorder="1" applyAlignment="1" applyProtection="1">
      <alignment horizontal="right" vertical="center" wrapText="1"/>
      <protection locked="0"/>
    </xf>
    <xf numFmtId="3" fontId="21" fillId="0" borderId="27" xfId="7" applyNumberFormat="1" applyFont="1" applyBorder="1" applyAlignment="1" applyProtection="1">
      <alignment horizontal="right" vertical="center"/>
      <protection locked="0"/>
    </xf>
    <xf numFmtId="3" fontId="21" fillId="0" borderId="18" xfId="7" applyNumberFormat="1" applyFont="1" applyBorder="1" applyAlignment="1" applyProtection="1">
      <alignment horizontal="right" vertical="center"/>
      <protection locked="0"/>
    </xf>
    <xf numFmtId="3" fontId="21" fillId="0" borderId="1" xfId="7" applyNumberFormat="1" applyFont="1" applyBorder="1" applyAlignment="1" applyProtection="1">
      <alignment horizontal="right" vertical="center"/>
      <protection locked="0"/>
    </xf>
    <xf numFmtId="3" fontId="21" fillId="0" borderId="55" xfId="7" applyNumberFormat="1" applyFont="1" applyBorder="1" applyAlignment="1" applyProtection="1">
      <alignment horizontal="right" vertical="center"/>
      <protection locked="0"/>
    </xf>
    <xf numFmtId="3" fontId="21" fillId="0" borderId="7" xfId="7" applyNumberFormat="1" applyFont="1" applyBorder="1" applyAlignment="1" applyProtection="1">
      <alignment horizontal="right" vertical="center"/>
      <protection locked="0"/>
    </xf>
    <xf numFmtId="3" fontId="21" fillId="0" borderId="15" xfId="7" applyNumberFormat="1" applyFont="1" applyBorder="1" applyAlignment="1" applyProtection="1">
      <alignment horizontal="right" vertical="center"/>
      <protection locked="0"/>
    </xf>
    <xf numFmtId="3" fontId="21" fillId="0" borderId="27" xfId="7" applyNumberFormat="1" applyFont="1" applyBorder="1" applyAlignment="1" applyProtection="1">
      <alignment horizontal="right" vertical="center" wrapText="1"/>
      <protection locked="0"/>
    </xf>
    <xf numFmtId="3" fontId="21" fillId="0" borderId="18" xfId="7" applyNumberFormat="1" applyFont="1" applyBorder="1" applyAlignment="1" applyProtection="1">
      <alignment horizontal="right" vertical="center" wrapText="1"/>
      <protection locked="0"/>
    </xf>
    <xf numFmtId="3" fontId="21" fillId="0" borderId="1" xfId="7" applyNumberFormat="1" applyFont="1" applyBorder="1" applyAlignment="1" applyProtection="1">
      <alignment horizontal="right" vertical="center" wrapText="1"/>
      <protection locked="0"/>
    </xf>
    <xf numFmtId="3" fontId="21" fillId="0" borderId="21" xfId="7" applyNumberFormat="1" applyFont="1" applyBorder="1" applyAlignment="1" applyProtection="1">
      <alignment horizontal="right" vertical="center" wrapText="1"/>
      <protection locked="0"/>
    </xf>
    <xf numFmtId="3" fontId="21" fillId="0" borderId="55" xfId="7" applyNumberFormat="1" applyFont="1" applyBorder="1" applyAlignment="1" applyProtection="1">
      <alignment horizontal="right" vertical="center" wrapText="1"/>
      <protection locked="0"/>
    </xf>
    <xf numFmtId="3" fontId="21" fillId="0" borderId="7" xfId="7" applyNumberFormat="1" applyFont="1" applyBorder="1" applyAlignment="1" applyProtection="1">
      <alignment horizontal="right" vertical="center" wrapText="1"/>
      <protection locked="0"/>
    </xf>
    <xf numFmtId="3" fontId="21" fillId="0" borderId="60" xfId="7" applyNumberFormat="1" applyFont="1" applyBorder="1" applyAlignment="1" applyProtection="1">
      <alignment horizontal="right" vertical="center" wrapText="1"/>
      <protection locked="0"/>
    </xf>
    <xf numFmtId="3" fontId="21" fillId="0" borderId="49" xfId="7" applyNumberFormat="1" applyFont="1" applyBorder="1" applyAlignment="1" applyProtection="1">
      <alignment horizontal="right" vertical="center"/>
      <protection locked="0"/>
    </xf>
    <xf numFmtId="3" fontId="21" fillId="0" borderId="50" xfId="7" applyNumberFormat="1" applyFont="1" applyBorder="1" applyAlignment="1" applyProtection="1">
      <alignment horizontal="right" vertical="center"/>
      <protection locked="0"/>
    </xf>
    <xf numFmtId="3" fontId="21" fillId="0" borderId="37" xfId="7" applyNumberFormat="1" applyFont="1" applyBorder="1" applyAlignment="1" applyProtection="1">
      <alignment horizontal="right" vertical="center"/>
      <protection locked="0"/>
    </xf>
    <xf numFmtId="3" fontId="21" fillId="0" borderId="58" xfId="7" applyNumberFormat="1" applyFont="1" applyBorder="1" applyAlignment="1" applyProtection="1">
      <alignment horizontal="right" vertical="center"/>
      <protection locked="0"/>
    </xf>
    <xf numFmtId="3" fontId="21" fillId="0" borderId="39" xfId="7" applyNumberFormat="1" applyFont="1" applyBorder="1" applyAlignment="1" applyProtection="1">
      <alignment horizontal="right" vertical="center"/>
      <protection locked="0"/>
    </xf>
    <xf numFmtId="3" fontId="21" fillId="0" borderId="60" xfId="7" applyNumberFormat="1" applyFont="1" applyBorder="1" applyAlignment="1" applyProtection="1">
      <alignment horizontal="right" vertical="center"/>
      <protection locked="0"/>
    </xf>
    <xf numFmtId="3" fontId="30" fillId="3" borderId="59" xfId="7" applyNumberFormat="1" applyFont="1" applyFill="1" applyBorder="1" applyAlignment="1" applyProtection="1">
      <alignment horizontal="right" vertical="center" wrapText="1"/>
      <protection locked="0"/>
    </xf>
    <xf numFmtId="3" fontId="30" fillId="0" borderId="25" xfId="7" applyNumberFormat="1" applyFont="1" applyBorder="1" applyAlignment="1" applyProtection="1">
      <alignment horizontal="right" vertical="center" wrapText="1"/>
      <protection locked="0"/>
    </xf>
    <xf numFmtId="3" fontId="30" fillId="0" borderId="44" xfId="7" applyNumberFormat="1" applyFont="1" applyBorder="1" applyAlignment="1" applyProtection="1">
      <alignment horizontal="right" vertical="center"/>
      <protection locked="0"/>
    </xf>
    <xf numFmtId="3" fontId="30" fillId="0" borderId="46" xfId="7" applyNumberFormat="1" applyFont="1" applyBorder="1" applyAlignment="1" applyProtection="1">
      <alignment horizontal="right" vertical="center"/>
      <protection locked="0"/>
    </xf>
    <xf numFmtId="3" fontId="30" fillId="0" borderId="4" xfId="7" applyNumberFormat="1" applyFont="1" applyBorder="1" applyAlignment="1" applyProtection="1">
      <alignment horizontal="right" vertical="center"/>
      <protection locked="0"/>
    </xf>
    <xf numFmtId="3" fontId="30" fillId="0" borderId="59" xfId="7" applyNumberFormat="1" applyFont="1" applyBorder="1" applyAlignment="1" applyProtection="1">
      <alignment horizontal="right" vertical="center"/>
      <protection locked="0"/>
    </xf>
    <xf numFmtId="3" fontId="30" fillId="0" borderId="24" xfId="7" applyNumberFormat="1" applyFont="1" applyBorder="1" applyAlignment="1" applyProtection="1">
      <alignment horizontal="right" vertical="center"/>
      <protection locked="0"/>
    </xf>
    <xf numFmtId="3" fontId="30" fillId="0" borderId="25" xfId="7" applyNumberFormat="1" applyFont="1" applyBorder="1" applyAlignment="1" applyProtection="1">
      <alignment horizontal="right" vertical="center"/>
      <protection locked="0"/>
    </xf>
    <xf numFmtId="3" fontId="30" fillId="0" borderId="27" xfId="7" applyNumberFormat="1" applyFont="1" applyBorder="1" applyAlignment="1" applyProtection="1">
      <alignment horizontal="right" vertical="center" wrapText="1"/>
      <protection locked="0"/>
    </xf>
    <xf numFmtId="3" fontId="30" fillId="0" borderId="18" xfId="7" applyNumberFormat="1" applyFont="1" applyBorder="1" applyAlignment="1" applyProtection="1">
      <alignment horizontal="right" vertical="center" wrapText="1"/>
      <protection locked="0"/>
    </xf>
    <xf numFmtId="3" fontId="30" fillId="0" borderId="1" xfId="7" applyNumberFormat="1" applyFont="1" applyBorder="1" applyAlignment="1" applyProtection="1">
      <alignment horizontal="right" vertical="center" wrapText="1"/>
      <protection locked="0"/>
    </xf>
    <xf numFmtId="3" fontId="30" fillId="0" borderId="55" xfId="7" applyNumberFormat="1" applyFont="1" applyBorder="1" applyAlignment="1" applyProtection="1">
      <alignment horizontal="right" vertical="center" wrapText="1"/>
      <protection locked="0"/>
    </xf>
    <xf numFmtId="3" fontId="30" fillId="0" borderId="7" xfId="7" applyNumberFormat="1" applyFont="1" applyBorder="1" applyAlignment="1" applyProtection="1">
      <alignment horizontal="right" vertical="center" wrapText="1"/>
      <protection locked="0"/>
    </xf>
    <xf numFmtId="3" fontId="21" fillId="0" borderId="28" xfId="7" applyNumberFormat="1" applyFont="1" applyBorder="1" applyAlignment="1" applyProtection="1">
      <alignment horizontal="right" vertical="center"/>
      <protection locked="0"/>
    </xf>
    <xf numFmtId="3" fontId="21" fillId="0" borderId="19" xfId="7" applyNumberFormat="1" applyFont="1" applyBorder="1" applyAlignment="1" applyProtection="1">
      <alignment horizontal="right" vertical="center"/>
      <protection locked="0"/>
    </xf>
    <xf numFmtId="3" fontId="21" fillId="0" borderId="8" xfId="7" applyNumberFormat="1" applyFont="1" applyBorder="1" applyAlignment="1" applyProtection="1">
      <alignment horizontal="right" vertical="center"/>
      <protection locked="0"/>
    </xf>
    <xf numFmtId="3" fontId="21" fillId="0" borderId="23" xfId="7" applyNumberFormat="1" applyFont="1" applyBorder="1" applyAlignment="1" applyProtection="1">
      <alignment horizontal="right" vertical="center"/>
      <protection locked="0"/>
    </xf>
    <xf numFmtId="3" fontId="21" fillId="0" borderId="9" xfId="7" applyNumberFormat="1" applyFont="1" applyBorder="1" applyAlignment="1" applyProtection="1">
      <alignment horizontal="right" vertical="center"/>
      <protection locked="0"/>
    </xf>
    <xf numFmtId="3" fontId="21" fillId="0" borderId="16" xfId="7" applyNumberFormat="1" applyFont="1" applyBorder="1" applyAlignment="1" applyProtection="1">
      <alignment horizontal="right" vertical="center"/>
      <protection locked="0"/>
    </xf>
    <xf numFmtId="0" fontId="101" fillId="0" borderId="0" xfId="0" applyFont="1"/>
    <xf numFmtId="0" fontId="62" fillId="0" borderId="0" xfId="0" applyFont="1"/>
    <xf numFmtId="10" fontId="16" fillId="0" borderId="29" xfId="2" applyNumberFormat="1" applyFont="1" applyFill="1" applyBorder="1" applyAlignment="1" applyProtection="1">
      <alignment vertical="center" wrapText="1"/>
      <protection locked="0"/>
    </xf>
    <xf numFmtId="10" fontId="16" fillId="0" borderId="30" xfId="2" applyNumberFormat="1" applyFont="1" applyFill="1" applyBorder="1" applyAlignment="1" applyProtection="1">
      <alignment vertical="center"/>
      <protection locked="0"/>
    </xf>
    <xf numFmtId="10" fontId="16" fillId="0" borderId="58" xfId="0" applyNumberFormat="1" applyFont="1" applyBorder="1" applyAlignment="1" applyProtection="1">
      <alignment vertical="center" wrapText="1"/>
      <protection locked="0"/>
    </xf>
    <xf numFmtId="10" fontId="16" fillId="0" borderId="50" xfId="0" applyNumberFormat="1" applyFont="1" applyBorder="1" applyAlignment="1" applyProtection="1">
      <alignment vertical="center" wrapText="1"/>
      <protection locked="0"/>
    </xf>
    <xf numFmtId="10" fontId="16" fillId="0" borderId="29" xfId="2" applyNumberFormat="1" applyFont="1" applyFill="1" applyBorder="1" applyAlignment="1" applyProtection="1">
      <alignment vertical="center"/>
      <protection locked="0"/>
    </xf>
    <xf numFmtId="10" fontId="16" fillId="0" borderId="31" xfId="2" applyNumberFormat="1" applyFont="1" applyFill="1" applyBorder="1" applyAlignment="1" applyProtection="1">
      <alignment vertical="center"/>
      <protection locked="0"/>
    </xf>
    <xf numFmtId="10" fontId="16" fillId="0" borderId="38" xfId="0" applyNumberFormat="1" applyFont="1" applyBorder="1" applyAlignment="1" applyProtection="1">
      <alignment vertical="center" wrapText="1"/>
      <protection locked="0"/>
    </xf>
    <xf numFmtId="10" fontId="16" fillId="0" borderId="53" xfId="2" applyNumberFormat="1" applyFont="1" applyFill="1" applyBorder="1" applyAlignment="1" applyProtection="1">
      <alignment vertical="center"/>
      <protection locked="0"/>
    </xf>
    <xf numFmtId="10" fontId="16" fillId="0" borderId="54" xfId="2" applyNumberFormat="1" applyFont="1" applyFill="1" applyBorder="1" applyAlignment="1" applyProtection="1">
      <alignment vertical="center"/>
      <protection locked="0"/>
    </xf>
    <xf numFmtId="10" fontId="16" fillId="0" borderId="32" xfId="2" applyNumberFormat="1" applyFont="1" applyFill="1" applyBorder="1" applyAlignment="1" applyProtection="1">
      <alignment vertical="center"/>
      <protection locked="0"/>
    </xf>
    <xf numFmtId="10" fontId="16" fillId="0" borderId="75" xfId="0" applyNumberFormat="1" applyFont="1" applyBorder="1" applyAlignment="1" applyProtection="1">
      <alignment vertical="center" wrapText="1"/>
      <protection locked="0"/>
    </xf>
    <xf numFmtId="10" fontId="16" fillId="0" borderId="37" xfId="0" applyNumberFormat="1" applyFont="1" applyBorder="1" applyAlignment="1" applyProtection="1">
      <alignment vertical="center" wrapText="1"/>
      <protection locked="0"/>
    </xf>
    <xf numFmtId="10" fontId="16" fillId="0" borderId="39" xfId="0" applyNumberFormat="1" applyFont="1" applyBorder="1" applyAlignment="1" applyProtection="1">
      <alignment vertical="center" wrapText="1"/>
      <protection locked="0"/>
    </xf>
    <xf numFmtId="10" fontId="16" fillId="0" borderId="60" xfId="0" applyNumberFormat="1" applyFont="1" applyBorder="1" applyAlignment="1" applyProtection="1">
      <alignment vertical="center" wrapText="1"/>
      <protection locked="0"/>
    </xf>
    <xf numFmtId="3" fontId="48" fillId="0" borderId="36" xfId="0" applyNumberFormat="1" applyFont="1" applyBorder="1" applyAlignment="1" applyProtection="1">
      <alignment vertical="center" wrapText="1"/>
      <protection locked="0"/>
    </xf>
    <xf numFmtId="0" fontId="39" fillId="6" borderId="13" xfId="0" applyFont="1" applyFill="1" applyBorder="1" applyAlignment="1" applyProtection="1">
      <alignment vertical="center" wrapText="1"/>
      <protection locked="0"/>
    </xf>
    <xf numFmtId="3" fontId="39" fillId="0" borderId="76" xfId="0" applyNumberFormat="1" applyFont="1" applyBorder="1" applyAlignment="1" applyProtection="1">
      <alignment horizontal="right" vertical="center" wrapText="1"/>
      <protection locked="0"/>
    </xf>
    <xf numFmtId="3" fontId="39" fillId="0" borderId="64" xfId="0" applyNumberFormat="1" applyFont="1" applyBorder="1" applyAlignment="1" applyProtection="1">
      <alignment horizontal="right" vertical="center" wrapText="1"/>
      <protection locked="0"/>
    </xf>
    <xf numFmtId="3" fontId="39" fillId="0" borderId="65" xfId="0" applyNumberFormat="1" applyFont="1" applyBorder="1" applyAlignment="1" applyProtection="1">
      <alignment horizontal="right" vertical="center" wrapText="1"/>
      <protection locked="0"/>
    </xf>
    <xf numFmtId="3" fontId="39" fillId="0" borderId="0" xfId="0" applyNumberFormat="1" applyFont="1" applyAlignment="1" applyProtection="1">
      <alignment horizontal="right" vertical="center" wrapText="1"/>
      <protection locked="0"/>
    </xf>
    <xf numFmtId="3" fontId="39" fillId="0" borderId="29" xfId="0" applyNumberFormat="1" applyFont="1" applyBorder="1" applyAlignment="1" applyProtection="1">
      <alignment horizontal="right" vertical="center" wrapText="1"/>
      <protection locked="0"/>
    </xf>
    <xf numFmtId="3" fontId="39" fillId="0" borderId="53" xfId="0" applyNumberFormat="1" applyFont="1" applyBorder="1" applyAlignment="1" applyProtection="1">
      <alignment horizontal="right" vertical="center" wrapText="1"/>
      <protection locked="0"/>
    </xf>
    <xf numFmtId="3" fontId="39" fillId="0" borderId="31" xfId="0" applyNumberFormat="1" applyFont="1" applyBorder="1" applyAlignment="1" applyProtection="1">
      <alignment horizontal="right" vertical="center" wrapText="1"/>
      <protection locked="0"/>
    </xf>
    <xf numFmtId="3" fontId="39" fillId="0" borderId="65" xfId="0" applyNumberFormat="1" applyFont="1" applyBorder="1" applyAlignment="1" applyProtection="1">
      <alignment horizontal="right" vertical="center"/>
      <protection locked="0"/>
    </xf>
    <xf numFmtId="3" fontId="39" fillId="0" borderId="66" xfId="0" applyNumberFormat="1" applyFont="1" applyBorder="1" applyAlignment="1" applyProtection="1">
      <alignment horizontal="right" vertical="center"/>
      <protection locked="0"/>
    </xf>
    <xf numFmtId="3" fontId="39" fillId="0" borderId="0" xfId="0" applyNumberFormat="1" applyFont="1" applyAlignment="1" applyProtection="1">
      <alignment horizontal="right" vertical="center"/>
      <protection locked="0"/>
    </xf>
    <xf numFmtId="3" fontId="39" fillId="0" borderId="54" xfId="0" applyNumberFormat="1" applyFont="1" applyBorder="1" applyAlignment="1" applyProtection="1">
      <alignment horizontal="right" vertical="center"/>
      <protection locked="0"/>
    </xf>
    <xf numFmtId="3" fontId="48" fillId="3" borderId="33" xfId="0" applyNumberFormat="1" applyFont="1" applyFill="1" applyBorder="1" applyAlignment="1">
      <alignment horizontal="right" vertical="center" wrapText="1"/>
    </xf>
    <xf numFmtId="3" fontId="48" fillId="3" borderId="52" xfId="0" applyNumberFormat="1" applyFont="1" applyFill="1" applyBorder="1" applyAlignment="1">
      <alignment horizontal="right" vertical="center" wrapText="1"/>
    </xf>
    <xf numFmtId="3" fontId="48" fillId="3" borderId="34" xfId="0" applyNumberFormat="1" applyFont="1" applyFill="1" applyBorder="1" applyAlignment="1">
      <alignment horizontal="right" vertical="center" wrapText="1"/>
    </xf>
    <xf numFmtId="3" fontId="48" fillId="3" borderId="35" xfId="0" applyNumberFormat="1" applyFont="1" applyFill="1" applyBorder="1" applyAlignment="1">
      <alignment horizontal="right" vertical="center"/>
    </xf>
    <xf numFmtId="3" fontId="48" fillId="3" borderId="33" xfId="0" applyNumberFormat="1" applyFont="1" applyFill="1" applyBorder="1" applyAlignment="1">
      <alignment horizontal="right" vertical="center"/>
    </xf>
    <xf numFmtId="3" fontId="48" fillId="3" borderId="52" xfId="0" applyNumberFormat="1" applyFont="1" applyFill="1" applyBorder="1" applyAlignment="1">
      <alignment horizontal="right" vertical="center"/>
    </xf>
    <xf numFmtId="3" fontId="48" fillId="3" borderId="34" xfId="0" applyNumberFormat="1" applyFont="1" applyFill="1" applyBorder="1" applyAlignment="1">
      <alignment horizontal="right" vertical="center"/>
    </xf>
    <xf numFmtId="3" fontId="48" fillId="3" borderId="57" xfId="0" applyNumberFormat="1" applyFont="1" applyFill="1" applyBorder="1" applyAlignment="1">
      <alignment horizontal="right" vertical="center"/>
    </xf>
    <xf numFmtId="0" fontId="21" fillId="0" borderId="0" xfId="1" applyFont="1" applyAlignment="1" applyProtection="1">
      <alignment vertical="justify"/>
      <protection locked="0"/>
    </xf>
    <xf numFmtId="10" fontId="22" fillId="0" borderId="0" xfId="1" applyNumberFormat="1" applyFont="1" applyProtection="1">
      <protection locked="0"/>
    </xf>
    <xf numFmtId="0" fontId="22" fillId="0" borderId="0" xfId="1" applyFont="1" applyProtection="1">
      <protection locked="0"/>
    </xf>
    <xf numFmtId="0" fontId="16" fillId="0" borderId="34" xfId="0" applyFont="1" applyBorder="1" applyProtection="1">
      <protection locked="0"/>
    </xf>
    <xf numFmtId="0" fontId="16" fillId="0" borderId="35" xfId="0" applyFont="1" applyBorder="1" applyProtection="1">
      <protection locked="0"/>
    </xf>
    <xf numFmtId="3" fontId="14" fillId="0" borderId="46" xfId="0" applyNumberFormat="1" applyFont="1" applyBorder="1" applyAlignment="1" applyProtection="1">
      <alignment vertical="center" wrapText="1"/>
      <protection locked="0"/>
    </xf>
    <xf numFmtId="3" fontId="14" fillId="0" borderId="4" xfId="0" applyNumberFormat="1" applyFont="1" applyBorder="1" applyAlignment="1" applyProtection="1">
      <alignment vertical="center" wrapText="1"/>
      <protection locked="0"/>
    </xf>
    <xf numFmtId="3" fontId="14" fillId="0" borderId="48" xfId="0" applyNumberFormat="1" applyFont="1" applyBorder="1" applyAlignment="1" applyProtection="1">
      <alignment vertical="center" wrapText="1"/>
      <protection locked="0"/>
    </xf>
    <xf numFmtId="3" fontId="14" fillId="0" borderId="17" xfId="0" applyNumberFormat="1" applyFont="1" applyBorder="1" applyAlignment="1" applyProtection="1">
      <alignment vertical="center" wrapText="1"/>
      <protection locked="0"/>
    </xf>
    <xf numFmtId="3" fontId="14" fillId="0" borderId="14" xfId="0" applyNumberFormat="1" applyFont="1" applyBorder="1" applyAlignment="1" applyProtection="1">
      <alignment vertical="center" wrapText="1"/>
      <protection locked="0"/>
    </xf>
    <xf numFmtId="3" fontId="14" fillId="0" borderId="20" xfId="0" applyNumberFormat="1" applyFont="1" applyBorder="1" applyAlignment="1" applyProtection="1">
      <alignment vertical="center" wrapText="1"/>
      <protection locked="0"/>
    </xf>
    <xf numFmtId="10" fontId="16" fillId="0" borderId="76" xfId="2" applyNumberFormat="1" applyFont="1" applyFill="1" applyBorder="1" applyAlignment="1" applyProtection="1">
      <alignment vertical="center" wrapText="1"/>
      <protection locked="0"/>
    </xf>
    <xf numFmtId="10" fontId="16" fillId="0" borderId="23" xfId="0" applyNumberFormat="1" applyFont="1" applyBorder="1" applyAlignment="1" applyProtection="1">
      <alignment vertical="center" wrapText="1"/>
      <protection locked="0"/>
    </xf>
    <xf numFmtId="10" fontId="16" fillId="2" borderId="58" xfId="2" applyNumberFormat="1" applyFont="1" applyFill="1" applyBorder="1" applyAlignment="1" applyProtection="1">
      <alignment vertical="center" wrapText="1"/>
      <protection locked="0"/>
    </xf>
    <xf numFmtId="10" fontId="16" fillId="0" borderId="23" xfId="2" applyNumberFormat="1" applyFont="1" applyFill="1" applyBorder="1" applyAlignment="1" applyProtection="1">
      <alignment vertical="center" wrapText="1"/>
      <protection locked="0"/>
    </xf>
    <xf numFmtId="10" fontId="16" fillId="0" borderId="50" xfId="2" applyNumberFormat="1" applyFont="1" applyFill="1" applyBorder="1" applyAlignment="1" applyProtection="1">
      <alignment vertical="center" wrapText="1"/>
      <protection locked="0"/>
    </xf>
    <xf numFmtId="10" fontId="16" fillId="0" borderId="19" xfId="2" applyNumberFormat="1" applyFont="1" applyFill="1" applyBorder="1" applyAlignment="1" applyProtection="1">
      <alignment vertical="center" wrapText="1"/>
      <protection locked="0"/>
    </xf>
    <xf numFmtId="10" fontId="16" fillId="0" borderId="49" xfId="2" applyNumberFormat="1" applyFont="1" applyFill="1" applyBorder="1" applyAlignment="1" applyProtection="1">
      <alignment vertical="center" wrapText="1"/>
      <protection locked="0"/>
    </xf>
    <xf numFmtId="10" fontId="16" fillId="0" borderId="28" xfId="2" applyNumberFormat="1" applyFont="1" applyFill="1" applyBorder="1" applyAlignment="1" applyProtection="1">
      <alignment vertical="center" wrapText="1"/>
      <protection locked="0"/>
    </xf>
    <xf numFmtId="10" fontId="16" fillId="0" borderId="58" xfId="2" applyNumberFormat="1" applyFont="1" applyFill="1" applyBorder="1" applyAlignment="1" applyProtection="1">
      <alignment vertical="center" wrapText="1"/>
      <protection locked="0"/>
    </xf>
    <xf numFmtId="10" fontId="16" fillId="0" borderId="38" xfId="2" applyNumberFormat="1" applyFont="1" applyFill="1" applyBorder="1" applyAlignment="1" applyProtection="1">
      <alignment vertical="center" wrapText="1"/>
      <protection locked="0"/>
    </xf>
    <xf numFmtId="10" fontId="16" fillId="0" borderId="11" xfId="2" applyNumberFormat="1" applyFont="1" applyFill="1" applyBorder="1" applyAlignment="1" applyProtection="1">
      <alignment vertical="center" wrapText="1"/>
      <protection locked="0"/>
    </xf>
    <xf numFmtId="10" fontId="16" fillId="0" borderId="78" xfId="2" applyNumberFormat="1" applyFont="1" applyFill="1" applyBorder="1" applyAlignment="1" applyProtection="1">
      <alignment vertical="center" wrapText="1"/>
      <protection locked="0"/>
    </xf>
    <xf numFmtId="10" fontId="16" fillId="0" borderId="28" xfId="0" applyNumberFormat="1" applyFont="1" applyBorder="1" applyAlignment="1" applyProtection="1">
      <alignment vertical="center" wrapText="1"/>
      <protection locked="0"/>
    </xf>
    <xf numFmtId="10" fontId="16" fillId="0" borderId="66" xfId="2" applyNumberFormat="1" applyFont="1" applyFill="1" applyBorder="1" applyAlignment="1" applyProtection="1">
      <alignment vertical="center"/>
      <protection locked="0"/>
    </xf>
    <xf numFmtId="10" fontId="16" fillId="0" borderId="11" xfId="0" applyNumberFormat="1" applyFont="1" applyBorder="1" applyAlignment="1" applyProtection="1">
      <alignment vertical="center" wrapText="1"/>
      <protection locked="0"/>
    </xf>
    <xf numFmtId="10" fontId="16" fillId="0" borderId="23" xfId="2" applyNumberFormat="1" applyFont="1" applyFill="1" applyBorder="1" applyAlignment="1" applyProtection="1">
      <alignment vertical="center"/>
      <protection locked="0"/>
    </xf>
    <xf numFmtId="10" fontId="16" fillId="0" borderId="28" xfId="2" applyNumberFormat="1" applyFont="1" applyFill="1" applyBorder="1" applyAlignment="1" applyProtection="1">
      <alignment vertical="center"/>
      <protection locked="0"/>
    </xf>
    <xf numFmtId="10" fontId="16" fillId="0" borderId="49" xfId="0" applyNumberFormat="1" applyFont="1" applyBorder="1" applyAlignment="1" applyProtection="1">
      <alignment vertical="center" wrapText="1"/>
      <protection locked="0"/>
    </xf>
    <xf numFmtId="3" fontId="48" fillId="0" borderId="56" xfId="0" applyNumberFormat="1" applyFont="1" applyBorder="1" applyAlignment="1" applyProtection="1">
      <alignment horizontal="right" vertical="center"/>
      <protection locked="0"/>
    </xf>
    <xf numFmtId="3" fontId="48" fillId="0" borderId="33" xfId="0" applyNumberFormat="1" applyFont="1" applyBorder="1" applyAlignment="1" applyProtection="1">
      <alignment vertical="center" wrapText="1"/>
      <protection locked="0"/>
    </xf>
    <xf numFmtId="0" fontId="103" fillId="0" borderId="33" xfId="0" applyFont="1" applyBorder="1" applyAlignment="1">
      <alignment horizontal="right" vertical="center"/>
    </xf>
    <xf numFmtId="0" fontId="103" fillId="0" borderId="36" xfId="0" applyFont="1" applyBorder="1" applyAlignment="1">
      <alignment vertical="center" wrapText="1"/>
    </xf>
    <xf numFmtId="4" fontId="103" fillId="6" borderId="70" xfId="0" applyNumberFormat="1" applyFont="1" applyFill="1" applyBorder="1" applyAlignment="1">
      <alignment horizontal="right" vertical="center" wrapText="1"/>
    </xf>
    <xf numFmtId="4" fontId="103" fillId="6" borderId="57" xfId="0" applyNumberFormat="1" applyFont="1" applyFill="1" applyBorder="1" applyAlignment="1">
      <alignment horizontal="right" vertical="center" wrapText="1"/>
    </xf>
    <xf numFmtId="0" fontId="103" fillId="0" borderId="0" xfId="0" applyFont="1"/>
    <xf numFmtId="3" fontId="14" fillId="5" borderId="76" xfId="0" applyNumberFormat="1" applyFont="1" applyFill="1" applyBorder="1" applyAlignment="1">
      <alignment vertical="center" wrapText="1"/>
    </xf>
    <xf numFmtId="4" fontId="14" fillId="5" borderId="64" xfId="0" applyNumberFormat="1" applyFont="1" applyFill="1" applyBorder="1" applyAlignment="1">
      <alignment vertical="center" wrapText="1"/>
    </xf>
    <xf numFmtId="165" fontId="14" fillId="5" borderId="0" xfId="2" applyNumberFormat="1" applyFont="1" applyFill="1" applyBorder="1" applyAlignment="1">
      <alignment vertical="center" wrapText="1"/>
    </xf>
    <xf numFmtId="165" fontId="14" fillId="5" borderId="65" xfId="2" applyNumberFormat="1" applyFont="1" applyFill="1" applyBorder="1" applyAlignment="1">
      <alignment vertical="center" wrapText="1"/>
    </xf>
    <xf numFmtId="4" fontId="16" fillId="5" borderId="64" xfId="0" applyNumberFormat="1" applyFont="1" applyFill="1" applyBorder="1" applyAlignment="1">
      <alignment vertical="center" wrapText="1"/>
    </xf>
    <xf numFmtId="165" fontId="16" fillId="5" borderId="0" xfId="2" applyNumberFormat="1" applyFont="1" applyFill="1" applyBorder="1" applyAlignment="1">
      <alignment vertical="center" wrapText="1"/>
    </xf>
    <xf numFmtId="3" fontId="14" fillId="5" borderId="78" xfId="0" applyNumberFormat="1" applyFont="1" applyFill="1" applyBorder="1" applyAlignment="1">
      <alignment vertical="center" wrapText="1"/>
    </xf>
    <xf numFmtId="4" fontId="16" fillId="5" borderId="66" xfId="0" applyNumberFormat="1" applyFont="1" applyFill="1" applyBorder="1" applyAlignment="1">
      <alignment vertical="center" wrapText="1"/>
    </xf>
    <xf numFmtId="165" fontId="16" fillId="5" borderId="65" xfId="2" applyNumberFormat="1" applyFont="1" applyFill="1" applyBorder="1" applyAlignment="1">
      <alignment vertical="center" wrapText="1"/>
    </xf>
    <xf numFmtId="4" fontId="16" fillId="5" borderId="77" xfId="0" applyNumberFormat="1" applyFont="1" applyFill="1" applyBorder="1" applyAlignment="1">
      <alignment vertical="center" wrapText="1"/>
    </xf>
    <xf numFmtId="165" fontId="16" fillId="5" borderId="79" xfId="2" applyNumberFormat="1" applyFont="1" applyFill="1" applyBorder="1" applyAlignment="1">
      <alignment vertical="center" wrapText="1"/>
    </xf>
    <xf numFmtId="3" fontId="14" fillId="5" borderId="61" xfId="0" applyNumberFormat="1" applyFont="1" applyFill="1" applyBorder="1" applyAlignment="1">
      <alignment vertical="center" wrapText="1"/>
    </xf>
    <xf numFmtId="4" fontId="16" fillId="5" borderId="42" xfId="0" applyNumberFormat="1" applyFont="1" applyFill="1" applyBorder="1" applyAlignment="1">
      <alignment vertical="center" wrapText="1"/>
    </xf>
    <xf numFmtId="165" fontId="16" fillId="5" borderId="63" xfId="2" applyNumberFormat="1" applyFont="1" applyFill="1" applyBorder="1" applyAlignment="1">
      <alignment vertical="center" wrapText="1"/>
    </xf>
    <xf numFmtId="4" fontId="14" fillId="5" borderId="66" xfId="0" applyNumberFormat="1" applyFont="1" applyFill="1" applyBorder="1" applyAlignment="1">
      <alignment vertical="center" wrapText="1"/>
    </xf>
    <xf numFmtId="3" fontId="14" fillId="5" borderId="66" xfId="0" applyNumberFormat="1" applyFont="1" applyFill="1" applyBorder="1" applyAlignment="1">
      <alignment vertical="center" wrapText="1"/>
    </xf>
    <xf numFmtId="165" fontId="14" fillId="5" borderId="79" xfId="2" applyNumberFormat="1" applyFont="1" applyFill="1" applyBorder="1" applyAlignment="1">
      <alignment vertical="center" wrapText="1"/>
    </xf>
    <xf numFmtId="4" fontId="103" fillId="0" borderId="56" xfId="0" applyNumberFormat="1" applyFont="1" applyBorder="1" applyAlignment="1" applyProtection="1">
      <alignment horizontal="right" vertical="center" wrapText="1"/>
      <protection locked="0"/>
    </xf>
    <xf numFmtId="0" fontId="103" fillId="6" borderId="33" xfId="0" applyFont="1" applyFill="1" applyBorder="1" applyAlignment="1" applyProtection="1">
      <alignment vertical="center" wrapText="1"/>
      <protection locked="0"/>
    </xf>
    <xf numFmtId="4" fontId="103" fillId="6" borderId="52" xfId="0" applyNumberFormat="1" applyFont="1" applyFill="1" applyBorder="1" applyAlignment="1" applyProtection="1">
      <alignment horizontal="right" vertical="center" wrapText="1"/>
      <protection locked="0"/>
    </xf>
    <xf numFmtId="4" fontId="103" fillId="6" borderId="34" xfId="0" applyNumberFormat="1" applyFont="1" applyFill="1" applyBorder="1" applyAlignment="1" applyProtection="1">
      <alignment horizontal="right" vertical="center" wrapText="1"/>
      <protection locked="0"/>
    </xf>
    <xf numFmtId="4" fontId="103" fillId="0" borderId="33" xfId="0" applyNumberFormat="1" applyFont="1" applyBorder="1" applyAlignment="1" applyProtection="1">
      <alignment horizontal="right" vertical="center" wrapText="1"/>
      <protection locked="0"/>
    </xf>
    <xf numFmtId="4" fontId="103" fillId="6" borderId="70" xfId="0" applyNumberFormat="1" applyFont="1" applyFill="1" applyBorder="1" applyAlignment="1" applyProtection="1">
      <alignment horizontal="right" vertical="center" wrapText="1"/>
      <protection locked="0"/>
    </xf>
    <xf numFmtId="4" fontId="103" fillId="6" borderId="57" xfId="0" applyNumberFormat="1" applyFont="1" applyFill="1" applyBorder="1" applyAlignment="1" applyProtection="1">
      <alignment horizontal="right" vertical="center" wrapText="1"/>
      <protection locked="0"/>
    </xf>
    <xf numFmtId="4" fontId="103" fillId="0" borderId="70" xfId="0" applyNumberFormat="1" applyFont="1" applyBorder="1" applyAlignment="1" applyProtection="1">
      <alignment horizontal="right" vertical="center" wrapText="1"/>
      <protection locked="0"/>
    </xf>
    <xf numFmtId="4" fontId="103" fillId="6" borderId="52" xfId="0" applyNumberFormat="1" applyFont="1" applyFill="1" applyBorder="1" applyAlignment="1">
      <alignment horizontal="right" vertical="center" wrapText="1"/>
    </xf>
    <xf numFmtId="4" fontId="103" fillId="6" borderId="34" xfId="0" applyNumberFormat="1" applyFont="1" applyFill="1" applyBorder="1" applyAlignment="1">
      <alignment horizontal="right" vertical="center" wrapText="1"/>
    </xf>
    <xf numFmtId="4" fontId="103" fillId="6" borderId="35" xfId="0" applyNumberFormat="1" applyFont="1" applyFill="1" applyBorder="1" applyAlignment="1">
      <alignment horizontal="right" vertical="center" wrapText="1"/>
    </xf>
    <xf numFmtId="3" fontId="103" fillId="6" borderId="52" xfId="0" applyNumberFormat="1" applyFont="1" applyFill="1" applyBorder="1" applyAlignment="1">
      <alignment horizontal="right" vertical="center" wrapText="1"/>
    </xf>
    <xf numFmtId="3" fontId="103" fillId="6" borderId="57" xfId="0" applyNumberFormat="1" applyFont="1" applyFill="1" applyBorder="1" applyAlignment="1">
      <alignment horizontal="right" vertical="center" wrapText="1"/>
    </xf>
    <xf numFmtId="3" fontId="103" fillId="6" borderId="35" xfId="0" applyNumberFormat="1" applyFont="1" applyFill="1" applyBorder="1" applyAlignment="1">
      <alignment horizontal="right" vertical="center" wrapText="1"/>
    </xf>
    <xf numFmtId="4" fontId="103" fillId="6" borderId="52" xfId="0" applyNumberFormat="1" applyFont="1" applyFill="1" applyBorder="1" applyAlignment="1">
      <alignment vertical="center" wrapText="1"/>
    </xf>
    <xf numFmtId="4" fontId="16" fillId="0" borderId="55" xfId="0" applyNumberFormat="1" applyFont="1" applyBorder="1" applyAlignment="1" applyProtection="1">
      <alignment vertical="center" wrapText="1"/>
      <protection locked="0"/>
    </xf>
    <xf numFmtId="3" fontId="14" fillId="10" borderId="38" xfId="0" applyNumberFormat="1" applyFont="1" applyFill="1" applyBorder="1" applyAlignment="1" applyProtection="1">
      <alignment vertical="center" wrapText="1"/>
      <protection locked="0"/>
    </xf>
    <xf numFmtId="3" fontId="14" fillId="10" borderId="37" xfId="0" applyNumberFormat="1" applyFont="1" applyFill="1" applyBorder="1" applyAlignment="1" applyProtection="1">
      <alignment vertical="center" wrapText="1"/>
      <protection locked="0"/>
    </xf>
    <xf numFmtId="3" fontId="14" fillId="10" borderId="39" xfId="0" applyNumberFormat="1" applyFont="1" applyFill="1" applyBorder="1" applyAlignment="1" applyProtection="1">
      <alignment vertical="center" wrapText="1"/>
      <protection locked="0"/>
    </xf>
    <xf numFmtId="3" fontId="16" fillId="0" borderId="70" xfId="0" applyNumberFormat="1" applyFont="1" applyBorder="1" applyAlignment="1" applyProtection="1">
      <alignment vertical="center" wrapText="1"/>
      <protection locked="0"/>
    </xf>
    <xf numFmtId="3" fontId="16" fillId="0" borderId="35" xfId="0" applyNumberFormat="1" applyFont="1" applyBorder="1" applyAlignment="1" applyProtection="1">
      <alignment vertical="center" wrapText="1"/>
      <protection locked="0"/>
    </xf>
    <xf numFmtId="4" fontId="16" fillId="0" borderId="1" xfId="0" applyNumberFormat="1" applyFont="1" applyBorder="1" applyAlignment="1" applyProtection="1">
      <alignment vertical="center" wrapText="1"/>
      <protection locked="0"/>
    </xf>
    <xf numFmtId="4" fontId="16" fillId="0" borderId="18" xfId="0" applyNumberFormat="1" applyFont="1" applyBorder="1" applyAlignment="1" applyProtection="1">
      <alignment vertical="center" wrapText="1"/>
      <protection locked="0"/>
    </xf>
    <xf numFmtId="3" fontId="16" fillId="10" borderId="15" xfId="0" applyNumberFormat="1" applyFont="1" applyFill="1" applyBorder="1" applyAlignment="1" applyProtection="1">
      <alignment vertical="center" wrapText="1"/>
      <protection locked="0"/>
    </xf>
    <xf numFmtId="10" fontId="16" fillId="10" borderId="15" xfId="0" applyNumberFormat="1" applyFont="1" applyFill="1" applyBorder="1" applyAlignment="1" applyProtection="1">
      <alignment vertical="center" wrapText="1"/>
      <protection locked="0"/>
    </xf>
    <xf numFmtId="10" fontId="16" fillId="0" borderId="2" xfId="0" applyNumberFormat="1" applyFont="1" applyBorder="1" applyAlignment="1" applyProtection="1">
      <alignment vertical="center" wrapText="1"/>
      <protection locked="0"/>
    </xf>
    <xf numFmtId="10" fontId="16" fillId="0" borderId="1" xfId="0" applyNumberFormat="1" applyFont="1" applyBorder="1" applyAlignment="1" applyProtection="1">
      <alignment vertical="center" wrapText="1"/>
      <protection locked="0"/>
    </xf>
    <xf numFmtId="10" fontId="16" fillId="0" borderId="21" xfId="0" applyNumberFormat="1" applyFont="1" applyBorder="1" applyAlignment="1" applyProtection="1">
      <alignment vertical="center" wrapText="1"/>
      <protection locked="0"/>
    </xf>
    <xf numFmtId="4" fontId="16" fillId="10" borderId="15" xfId="0" applyNumberFormat="1" applyFont="1" applyFill="1" applyBorder="1" applyAlignment="1" applyProtection="1">
      <alignment vertical="center" wrapText="1"/>
      <protection locked="0"/>
    </xf>
    <xf numFmtId="4" fontId="16" fillId="0" borderId="2" xfId="0" applyNumberFormat="1" applyFont="1" applyBorder="1" applyAlignment="1" applyProtection="1">
      <alignment vertical="center" wrapText="1"/>
      <protection locked="0"/>
    </xf>
    <xf numFmtId="4" fontId="16" fillId="0" borderId="21" xfId="0" applyNumberFormat="1" applyFont="1" applyBorder="1" applyAlignment="1" applyProtection="1">
      <alignment vertical="center" wrapText="1"/>
      <protection locked="0"/>
    </xf>
    <xf numFmtId="168" fontId="16" fillId="0" borderId="55" xfId="0" applyNumberFormat="1" applyFont="1" applyBorder="1" applyAlignment="1" applyProtection="1">
      <alignment vertical="center" wrapText="1"/>
      <protection locked="0"/>
    </xf>
    <xf numFmtId="168" fontId="16" fillId="0" borderId="15" xfId="0" applyNumberFormat="1" applyFont="1" applyBorder="1" applyAlignment="1" applyProtection="1">
      <alignment vertical="center" wrapText="1"/>
      <protection locked="0"/>
    </xf>
    <xf numFmtId="168" fontId="16" fillId="0" borderId="2" xfId="0" applyNumberFormat="1" applyFont="1" applyBorder="1" applyAlignment="1" applyProtection="1">
      <alignment vertical="center" wrapText="1"/>
      <protection locked="0"/>
    </xf>
    <xf numFmtId="168" fontId="16" fillId="0" borderId="1" xfId="0" applyNumberFormat="1" applyFont="1" applyBorder="1" applyAlignment="1" applyProtection="1">
      <alignment vertical="center" wrapText="1"/>
      <protection locked="0"/>
    </xf>
    <xf numFmtId="168" fontId="16" fillId="0" borderId="21" xfId="0" applyNumberFormat="1" applyFont="1" applyBorder="1" applyAlignment="1" applyProtection="1">
      <alignment vertical="center" wrapText="1"/>
      <protection locked="0"/>
    </xf>
    <xf numFmtId="4" fontId="16" fillId="0" borderId="59" xfId="0" applyNumberFormat="1" applyFont="1" applyBorder="1" applyAlignment="1" applyProtection="1">
      <alignment vertical="center" wrapText="1"/>
      <protection locked="0"/>
    </xf>
    <xf numFmtId="168" fontId="16" fillId="0" borderId="59" xfId="0" applyNumberFormat="1" applyFont="1" applyBorder="1" applyAlignment="1" applyProtection="1">
      <alignment vertical="center" wrapText="1"/>
      <protection locked="0"/>
    </xf>
    <xf numFmtId="4" fontId="16" fillId="0" borderId="15" xfId="0" applyNumberFormat="1" applyFont="1" applyBorder="1" applyAlignment="1" applyProtection="1">
      <alignment vertical="center" wrapText="1"/>
      <protection locked="0"/>
    </xf>
    <xf numFmtId="4" fontId="16" fillId="0" borderId="23" xfId="0" applyNumberFormat="1" applyFont="1" applyBorder="1" applyAlignment="1" applyProtection="1">
      <alignment vertical="center" wrapText="1"/>
      <protection locked="0"/>
    </xf>
    <xf numFmtId="168" fontId="16" fillId="0" borderId="29" xfId="0" applyNumberFormat="1" applyFont="1" applyBorder="1" applyAlignment="1" applyProtection="1">
      <alignment vertical="center" wrapText="1"/>
      <protection locked="0"/>
    </xf>
    <xf numFmtId="4" fontId="16" fillId="0" borderId="60" xfId="0" applyNumberFormat="1" applyFont="1" applyBorder="1" applyAlignment="1" applyProtection="1">
      <alignment vertical="center" wrapText="1"/>
      <protection locked="0"/>
    </xf>
    <xf numFmtId="4" fontId="16" fillId="0" borderId="38" xfId="0" applyNumberFormat="1" applyFont="1" applyBorder="1" applyAlignment="1" applyProtection="1">
      <alignment vertical="center" wrapText="1"/>
      <protection locked="0"/>
    </xf>
    <xf numFmtId="4" fontId="16" fillId="0" borderId="37" xfId="0" applyNumberFormat="1" applyFont="1" applyBorder="1" applyAlignment="1" applyProtection="1">
      <alignment vertical="center" wrapText="1"/>
      <protection locked="0"/>
    </xf>
    <xf numFmtId="4" fontId="16" fillId="0" borderId="72" xfId="0" applyNumberFormat="1" applyFont="1" applyBorder="1" applyAlignment="1" applyProtection="1">
      <alignment vertical="center" wrapText="1"/>
      <protection locked="0"/>
    </xf>
    <xf numFmtId="3" fontId="16" fillId="3" borderId="46" xfId="0" applyNumberFormat="1" applyFont="1" applyFill="1" applyBorder="1" applyAlignment="1" applyProtection="1">
      <alignment vertical="center" wrapText="1"/>
      <protection locked="0"/>
    </xf>
    <xf numFmtId="3" fontId="16" fillId="3" borderId="51" xfId="0" applyNumberFormat="1" applyFont="1" applyFill="1" applyBorder="1" applyAlignment="1" applyProtection="1">
      <alignment vertical="center" wrapText="1"/>
      <protection locked="0"/>
    </xf>
    <xf numFmtId="3" fontId="16" fillId="0" borderId="23" xfId="0" applyNumberFormat="1" applyFont="1" applyBorder="1" applyAlignment="1" applyProtection="1">
      <alignment vertical="center" wrapText="1"/>
      <protection locked="0"/>
    </xf>
    <xf numFmtId="3" fontId="14" fillId="0" borderId="33" xfId="0" applyNumberFormat="1" applyFont="1" applyBorder="1" applyAlignment="1" applyProtection="1">
      <alignment vertical="center" wrapText="1"/>
      <protection locked="0"/>
    </xf>
    <xf numFmtId="3" fontId="14" fillId="0" borderId="36" xfId="0" applyNumberFormat="1" applyFont="1" applyBorder="1" applyAlignment="1" applyProtection="1">
      <alignment vertical="center" wrapText="1"/>
      <protection locked="0"/>
    </xf>
    <xf numFmtId="3" fontId="14" fillId="0" borderId="70" xfId="0" applyNumberFormat="1" applyFont="1" applyBorder="1" applyAlignment="1" applyProtection="1">
      <alignment vertical="center" wrapText="1"/>
      <protection locked="0"/>
    </xf>
    <xf numFmtId="3" fontId="14" fillId="0" borderId="35" xfId="0" applyNumberFormat="1" applyFont="1" applyBorder="1" applyAlignment="1" applyProtection="1">
      <alignment vertical="center" wrapText="1"/>
      <protection locked="0"/>
    </xf>
    <xf numFmtId="0" fontId="17" fillId="0" borderId="33" xfId="1" applyFont="1" applyBorder="1" applyAlignment="1" applyProtection="1">
      <alignment vertical="center"/>
      <protection locked="0"/>
    </xf>
    <xf numFmtId="0" fontId="17" fillId="0" borderId="34" xfId="1" applyFont="1" applyBorder="1" applyAlignment="1" applyProtection="1">
      <alignment vertical="center"/>
      <protection locked="0"/>
    </xf>
    <xf numFmtId="0" fontId="50" fillId="0" borderId="35" xfId="1" applyFont="1" applyBorder="1" applyAlignment="1" applyProtection="1">
      <alignment vertical="center"/>
      <protection locked="0"/>
    </xf>
    <xf numFmtId="0" fontId="50" fillId="0" borderId="35" xfId="4" applyFont="1" applyBorder="1" applyProtection="1">
      <protection locked="0"/>
    </xf>
    <xf numFmtId="3" fontId="16" fillId="0" borderId="46" xfId="0" applyNumberFormat="1" applyFont="1" applyBorder="1" applyAlignment="1" applyProtection="1">
      <alignment vertical="center" wrapText="1"/>
      <protection locked="0"/>
    </xf>
    <xf numFmtId="3" fontId="16" fillId="0" borderId="18" xfId="0" applyNumberFormat="1" applyFont="1" applyBorder="1" applyAlignment="1" applyProtection="1">
      <alignment vertical="center" wrapText="1"/>
      <protection locked="0"/>
    </xf>
    <xf numFmtId="3" fontId="16" fillId="0" borderId="50" xfId="0" applyNumberFormat="1" applyFont="1" applyBorder="1" applyAlignment="1" applyProtection="1">
      <alignment vertical="center" wrapText="1"/>
      <protection locked="0"/>
    </xf>
    <xf numFmtId="3" fontId="14" fillId="0" borderId="34" xfId="0" applyNumberFormat="1" applyFont="1" applyBorder="1" applyAlignment="1" applyProtection="1">
      <alignment vertical="center" wrapText="1"/>
      <protection locked="0"/>
    </xf>
    <xf numFmtId="3" fontId="16" fillId="0" borderId="22" xfId="0" applyNumberFormat="1" applyFont="1" applyBorder="1" applyAlignment="1" applyProtection="1">
      <alignment vertical="center" wrapText="1"/>
      <protection locked="0"/>
    </xf>
    <xf numFmtId="10" fontId="16" fillId="10" borderId="55" xfId="0" applyNumberFormat="1" applyFont="1" applyFill="1" applyBorder="1" applyAlignment="1" applyProtection="1">
      <alignment vertical="center" wrapText="1"/>
      <protection locked="0"/>
    </xf>
    <xf numFmtId="10" fontId="16" fillId="0" borderId="27" xfId="0" applyNumberFormat="1" applyFont="1" applyBorder="1" applyAlignment="1" applyProtection="1">
      <alignment vertical="center" wrapText="1"/>
      <protection locked="0"/>
    </xf>
    <xf numFmtId="10" fontId="16" fillId="0" borderId="7" xfId="0" applyNumberFormat="1" applyFont="1" applyBorder="1" applyAlignment="1" applyProtection="1">
      <alignment vertical="center" wrapText="1"/>
      <protection locked="0"/>
    </xf>
    <xf numFmtId="3" fontId="16" fillId="10" borderId="55" xfId="0" applyNumberFormat="1" applyFont="1" applyFill="1" applyBorder="1" applyAlignment="1" applyProtection="1">
      <alignment vertical="center" wrapText="1"/>
      <protection locked="0"/>
    </xf>
    <xf numFmtId="3" fontId="16" fillId="0" borderId="7" xfId="0" applyNumberFormat="1" applyFont="1" applyBorder="1" applyAlignment="1" applyProtection="1">
      <alignment vertical="center" wrapText="1"/>
      <protection locked="0"/>
    </xf>
    <xf numFmtId="4" fontId="16" fillId="10" borderId="55" xfId="0" applyNumberFormat="1" applyFont="1" applyFill="1" applyBorder="1" applyAlignment="1" applyProtection="1">
      <alignment vertical="center" wrapText="1"/>
      <protection locked="0"/>
    </xf>
    <xf numFmtId="4" fontId="16" fillId="0" borderId="7" xfId="0" applyNumberFormat="1" applyFont="1" applyBorder="1" applyAlignment="1" applyProtection="1">
      <alignment vertical="center" wrapText="1"/>
      <protection locked="0"/>
    </xf>
    <xf numFmtId="4" fontId="16" fillId="0" borderId="9" xfId="0" applyNumberFormat="1" applyFont="1" applyBorder="1" applyAlignment="1" applyProtection="1">
      <alignment vertical="center" wrapText="1"/>
      <protection locked="0"/>
    </xf>
    <xf numFmtId="3" fontId="16" fillId="3" borderId="21" xfId="0" applyNumberFormat="1" applyFont="1" applyFill="1" applyBorder="1" applyAlignment="1" applyProtection="1">
      <alignment vertical="center" wrapText="1"/>
      <protection locked="0"/>
    </xf>
    <xf numFmtId="4" fontId="16" fillId="0" borderId="58" xfId="0" applyNumberFormat="1" applyFont="1" applyBorder="1" applyAlignment="1" applyProtection="1">
      <alignment vertical="center" wrapText="1"/>
      <protection locked="0"/>
    </xf>
    <xf numFmtId="4" fontId="16" fillId="0" borderId="50" xfId="0" applyNumberFormat="1" applyFont="1" applyBorder="1" applyAlignment="1" applyProtection="1">
      <alignment vertical="center" wrapText="1"/>
      <protection locked="0"/>
    </xf>
    <xf numFmtId="4" fontId="16" fillId="0" borderId="39" xfId="0" applyNumberFormat="1" applyFont="1" applyBorder="1" applyAlignment="1" applyProtection="1">
      <alignment vertical="center" wrapText="1"/>
      <protection locked="0"/>
    </xf>
    <xf numFmtId="3" fontId="14" fillId="0" borderId="57" xfId="0" applyNumberFormat="1" applyFont="1" applyBorder="1" applyAlignment="1" applyProtection="1">
      <alignment vertical="center" wrapText="1"/>
      <protection locked="0"/>
    </xf>
    <xf numFmtId="3" fontId="16" fillId="0" borderId="61" xfId="0" applyNumberFormat="1" applyFont="1" applyBorder="1" applyAlignment="1" applyProtection="1">
      <alignment vertical="center" wrapText="1"/>
      <protection locked="0"/>
    </xf>
    <xf numFmtId="3" fontId="16" fillId="0" borderId="42" xfId="0" applyNumberFormat="1" applyFont="1" applyBorder="1" applyAlignment="1" applyProtection="1">
      <alignment vertical="center" wrapText="1"/>
      <protection locked="0"/>
    </xf>
    <xf numFmtId="3" fontId="16" fillId="0" borderId="34" xfId="0" applyNumberFormat="1" applyFont="1" applyBorder="1" applyAlignment="1" applyProtection="1">
      <alignment vertical="center" wrapText="1"/>
      <protection locked="0"/>
    </xf>
    <xf numFmtId="3" fontId="14" fillId="3" borderId="36" xfId="0" applyNumberFormat="1" applyFont="1" applyFill="1" applyBorder="1" applyAlignment="1" applyProtection="1">
      <alignment vertical="center" wrapText="1"/>
      <protection locked="0"/>
    </xf>
    <xf numFmtId="3" fontId="16" fillId="6" borderId="19" xfId="0" applyNumberFormat="1" applyFont="1" applyFill="1" applyBorder="1" applyAlignment="1">
      <alignment vertical="center" wrapText="1"/>
    </xf>
    <xf numFmtId="0" fontId="20" fillId="0" borderId="0" xfId="0" applyFont="1" applyProtection="1">
      <protection locked="0"/>
    </xf>
    <xf numFmtId="3" fontId="39" fillId="0" borderId="33" xfId="0" applyNumberFormat="1" applyFont="1" applyBorder="1" applyAlignment="1" applyProtection="1">
      <alignment horizontal="right" vertical="center" wrapText="1"/>
      <protection locked="0"/>
    </xf>
    <xf numFmtId="3" fontId="39" fillId="0" borderId="52" xfId="0" applyNumberFormat="1" applyFont="1" applyBorder="1" applyAlignment="1" applyProtection="1">
      <alignment horizontal="right" vertical="center" wrapText="1"/>
      <protection locked="0"/>
    </xf>
    <xf numFmtId="3" fontId="39" fillId="0" borderId="35" xfId="0" applyNumberFormat="1" applyFont="1" applyBorder="1" applyAlignment="1" applyProtection="1">
      <alignment horizontal="right" vertical="center" wrapText="1"/>
      <protection locked="0"/>
    </xf>
    <xf numFmtId="3" fontId="39" fillId="0" borderId="36" xfId="0" applyNumberFormat="1" applyFont="1" applyBorder="1" applyAlignment="1" applyProtection="1">
      <alignment horizontal="right" vertical="center" wrapText="1"/>
      <protection locked="0"/>
    </xf>
    <xf numFmtId="3" fontId="39" fillId="0" borderId="33" xfId="0" applyNumberFormat="1" applyFont="1" applyBorder="1" applyAlignment="1" applyProtection="1">
      <alignment horizontal="right" vertical="center"/>
      <protection locked="0"/>
    </xf>
    <xf numFmtId="3" fontId="39" fillId="0" borderId="78" xfId="0" applyNumberFormat="1" applyFont="1" applyBorder="1" applyAlignment="1" applyProtection="1">
      <alignment horizontal="right" vertical="center"/>
      <protection locked="0"/>
    </xf>
    <xf numFmtId="3" fontId="39" fillId="0" borderId="76" xfId="0" applyNumberFormat="1" applyFont="1" applyBorder="1" applyAlignment="1" applyProtection="1">
      <alignment horizontal="right" vertical="center"/>
      <protection locked="0"/>
    </xf>
    <xf numFmtId="3" fontId="39" fillId="0" borderId="67" xfId="0" applyNumberFormat="1" applyFont="1" applyBorder="1" applyAlignment="1" applyProtection="1">
      <alignment horizontal="right" vertical="center"/>
      <protection locked="0"/>
    </xf>
    <xf numFmtId="3" fontId="39" fillId="0" borderId="44" xfId="0" applyNumberFormat="1" applyFont="1" applyBorder="1" applyAlignment="1" applyProtection="1">
      <alignment horizontal="right" vertical="center"/>
      <protection locked="0"/>
    </xf>
    <xf numFmtId="3" fontId="39" fillId="0" borderId="3" xfId="0" applyNumberFormat="1" applyFont="1" applyBorder="1" applyAlignment="1" applyProtection="1">
      <alignment horizontal="right" vertical="center"/>
      <protection locked="0"/>
    </xf>
    <xf numFmtId="3" fontId="39" fillId="0" borderId="56" xfId="0" applyNumberFormat="1" applyFont="1" applyBorder="1" applyAlignment="1" applyProtection="1">
      <alignment horizontal="right" vertical="center"/>
      <protection locked="0"/>
    </xf>
    <xf numFmtId="165" fontId="48" fillId="6" borderId="34" xfId="2" applyNumberFormat="1" applyFont="1" applyFill="1" applyBorder="1" applyAlignment="1" applyProtection="1">
      <alignment vertical="center" wrapText="1"/>
    </xf>
    <xf numFmtId="3" fontId="39" fillId="6" borderId="64" xfId="0" applyNumberFormat="1" applyFont="1" applyFill="1" applyBorder="1" applyAlignment="1">
      <alignment horizontal="right" vertical="center"/>
    </xf>
    <xf numFmtId="3" fontId="39" fillId="6" borderId="0" xfId="0" applyNumberFormat="1" applyFont="1" applyFill="1" applyAlignment="1">
      <alignment horizontal="right" vertical="center"/>
    </xf>
    <xf numFmtId="3" fontId="39" fillId="6" borderId="52" xfId="0" applyNumberFormat="1" applyFont="1" applyFill="1" applyBorder="1" applyAlignment="1">
      <alignment horizontal="right" vertical="center"/>
    </xf>
    <xf numFmtId="3" fontId="39" fillId="6" borderId="34" xfId="0" applyNumberFormat="1" applyFont="1" applyFill="1" applyBorder="1" applyAlignment="1">
      <alignment horizontal="right" vertical="center"/>
    </xf>
    <xf numFmtId="165" fontId="48" fillId="6" borderId="35" xfId="2" applyNumberFormat="1" applyFont="1" applyFill="1" applyBorder="1" applyAlignment="1" applyProtection="1">
      <alignment vertical="center" wrapText="1"/>
    </xf>
    <xf numFmtId="3" fontId="39" fillId="6" borderId="65" xfId="0" applyNumberFormat="1" applyFont="1" applyFill="1" applyBorder="1" applyAlignment="1">
      <alignment horizontal="right" vertical="center"/>
    </xf>
    <xf numFmtId="3" fontId="39" fillId="6" borderId="4" xfId="0" applyNumberFormat="1" applyFont="1" applyFill="1" applyBorder="1" applyAlignment="1">
      <alignment horizontal="right" vertical="center"/>
    </xf>
    <xf numFmtId="3" fontId="39" fillId="6" borderId="24" xfId="0" applyNumberFormat="1" applyFont="1" applyFill="1" applyBorder="1" applyAlignment="1">
      <alignment horizontal="right" vertical="center"/>
    </xf>
    <xf numFmtId="3" fontId="39" fillId="6" borderId="8" xfId="0" applyNumberFormat="1" applyFont="1" applyFill="1" applyBorder="1" applyAlignment="1">
      <alignment horizontal="right" vertical="center"/>
    </xf>
    <xf numFmtId="3" fontId="39" fillId="6" borderId="9" xfId="0" applyNumberFormat="1" applyFont="1" applyFill="1" applyBorder="1" applyAlignment="1">
      <alignment horizontal="right" vertical="center"/>
    </xf>
    <xf numFmtId="3" fontId="39" fillId="6" borderId="1" xfId="0" applyNumberFormat="1" applyFont="1" applyFill="1" applyBorder="1" applyAlignment="1">
      <alignment horizontal="right" vertical="center"/>
    </xf>
    <xf numFmtId="3" fontId="39" fillId="6" borderId="7" xfId="0" applyNumberFormat="1" applyFont="1" applyFill="1" applyBorder="1" applyAlignment="1">
      <alignment horizontal="right" vertical="center"/>
    </xf>
    <xf numFmtId="4" fontId="14" fillId="6" borderId="64" xfId="0" applyNumberFormat="1" applyFont="1" applyFill="1" applyBorder="1" applyAlignment="1">
      <alignment vertical="center" wrapText="1"/>
    </xf>
    <xf numFmtId="4" fontId="14" fillId="6" borderId="52" xfId="0" applyNumberFormat="1" applyFont="1" applyFill="1" applyBorder="1" applyAlignment="1">
      <alignment vertical="center" wrapText="1"/>
    </xf>
    <xf numFmtId="0" fontId="104" fillId="0" borderId="0" xfId="0" applyFont="1"/>
    <xf numFmtId="0" fontId="105" fillId="0" borderId="0" xfId="0" applyFont="1"/>
    <xf numFmtId="0" fontId="63" fillId="2" borderId="0" xfId="0" quotePrefix="1" applyFont="1" applyFill="1"/>
    <xf numFmtId="0" fontId="64" fillId="0" borderId="0" xfId="7" applyFont="1" applyAlignment="1">
      <alignment horizontal="left"/>
    </xf>
    <xf numFmtId="0" fontId="64" fillId="0" borderId="0" xfId="7" applyFont="1"/>
    <xf numFmtId="0" fontId="64" fillId="0" borderId="0" xfId="7" applyFont="1" applyAlignment="1">
      <alignment vertical="top"/>
    </xf>
    <xf numFmtId="0" fontId="64" fillId="0" borderId="0" xfId="7" applyFont="1" applyAlignment="1">
      <alignment horizontal="left" vertical="top"/>
    </xf>
    <xf numFmtId="0" fontId="64" fillId="2" borderId="0" xfId="7" applyFont="1" applyFill="1" applyAlignment="1">
      <alignment horizontal="left"/>
    </xf>
    <xf numFmtId="0" fontId="106" fillId="0" borderId="0" xfId="0" applyFont="1"/>
    <xf numFmtId="0" fontId="95" fillId="0" borderId="0" xfId="0" applyFont="1"/>
    <xf numFmtId="0" fontId="96" fillId="0" borderId="29" xfId="0" applyFont="1" applyBorder="1" applyAlignment="1">
      <alignment horizontal="center" vertical="center" wrapText="1"/>
    </xf>
    <xf numFmtId="9" fontId="15" fillId="3" borderId="34" xfId="2" applyFont="1" applyFill="1" applyBorder="1" applyAlignment="1">
      <alignment horizontal="center" vertical="center" wrapText="1"/>
    </xf>
    <xf numFmtId="3" fontId="16" fillId="3" borderId="18" xfId="0" applyNumberFormat="1" applyFont="1" applyFill="1" applyBorder="1" applyAlignment="1" applyProtection="1">
      <alignment vertical="center" wrapText="1"/>
      <protection locked="0"/>
    </xf>
    <xf numFmtId="3" fontId="16" fillId="0" borderId="1" xfId="0" applyNumberFormat="1" applyFont="1" applyBorder="1" applyAlignment="1">
      <alignment vertical="center" wrapText="1"/>
    </xf>
    <xf numFmtId="0" fontId="15" fillId="0" borderId="12" xfId="0" applyFont="1" applyBorder="1" applyAlignment="1">
      <alignment horizontal="center" vertical="center" wrapText="1"/>
    </xf>
    <xf numFmtId="14" fontId="17" fillId="0" borderId="51" xfId="1" applyNumberFormat="1" applyFont="1" applyBorder="1" applyAlignment="1" applyProtection="1">
      <alignment vertical="center" wrapText="1"/>
      <protection locked="0"/>
    </xf>
    <xf numFmtId="14" fontId="17" fillId="0" borderId="20" xfId="1" applyNumberFormat="1" applyFont="1" applyBorder="1" applyAlignment="1">
      <alignment vertical="center" wrapText="1"/>
    </xf>
    <xf numFmtId="14" fontId="17" fillId="0" borderId="57" xfId="1" applyNumberFormat="1" applyFont="1" applyBorder="1" applyAlignment="1" applyProtection="1">
      <alignment vertical="center" wrapText="1"/>
      <protection locked="0"/>
    </xf>
    <xf numFmtId="14" fontId="17" fillId="0" borderId="75" xfId="1" applyNumberFormat="1" applyFont="1" applyBorder="1" applyAlignment="1" applyProtection="1">
      <alignment horizontal="left"/>
      <protection locked="0"/>
    </xf>
    <xf numFmtId="14" fontId="17" fillId="0" borderId="75" xfId="1" applyNumberFormat="1" applyFont="1" applyBorder="1" applyAlignment="1">
      <alignment horizontal="left" vertical="center"/>
    </xf>
    <xf numFmtId="14" fontId="17" fillId="0" borderId="34" xfId="1" applyNumberFormat="1" applyFont="1" applyBorder="1" applyAlignment="1" applyProtection="1">
      <alignment horizontal="left"/>
      <protection locked="0"/>
    </xf>
    <xf numFmtId="0" fontId="17" fillId="0" borderId="70" xfId="1" applyFont="1" applyBorder="1" applyAlignment="1" applyProtection="1">
      <alignment horizontal="center" vertical="center" wrapText="1"/>
      <protection locked="0"/>
    </xf>
    <xf numFmtId="1" fontId="17" fillId="0" borderId="29" xfId="1" applyNumberFormat="1" applyFont="1" applyBorder="1" applyAlignment="1">
      <alignment horizontal="left"/>
    </xf>
    <xf numFmtId="1" fontId="42" fillId="0" borderId="33" xfId="4" applyNumberFormat="1" applyFont="1" applyBorder="1" applyAlignment="1">
      <alignment horizontal="left"/>
    </xf>
    <xf numFmtId="1" fontId="68" fillId="0" borderId="23" xfId="1" applyNumberFormat="1" applyFont="1" applyBorder="1" applyAlignment="1" applyProtection="1">
      <alignment horizontal="left"/>
      <protection locked="0"/>
    </xf>
    <xf numFmtId="0" fontId="15" fillId="8" borderId="31" xfId="0" applyFont="1" applyFill="1" applyBorder="1" applyAlignment="1">
      <alignment horizontal="center" vertical="center"/>
    </xf>
    <xf numFmtId="10" fontId="21" fillId="0" borderId="0" xfId="2" applyNumberFormat="1" applyFont="1" applyAlignment="1">
      <alignment vertical="center"/>
    </xf>
    <xf numFmtId="10" fontId="98" fillId="3" borderId="56" xfId="2" applyNumberFormat="1" applyFont="1" applyFill="1" applyBorder="1" applyAlignment="1">
      <alignment horizontal="center" vertical="center" wrapText="1"/>
    </xf>
    <xf numFmtId="10" fontId="98" fillId="5" borderId="35" xfId="2" applyNumberFormat="1" applyFont="1" applyFill="1" applyBorder="1" applyAlignment="1">
      <alignment horizontal="right" vertical="center" wrapText="1"/>
    </xf>
    <xf numFmtId="169" fontId="99" fillId="0" borderId="0" xfId="0" applyNumberFormat="1" applyFont="1"/>
    <xf numFmtId="10" fontId="14" fillId="3" borderId="32" xfId="2" applyNumberFormat="1" applyFont="1" applyFill="1" applyBorder="1" applyAlignment="1">
      <alignment vertical="center" wrapText="1"/>
    </xf>
    <xf numFmtId="10" fontId="16" fillId="0" borderId="0" xfId="2" applyNumberFormat="1" applyFont="1"/>
    <xf numFmtId="3" fontId="15" fillId="0" borderId="41" xfId="0" applyNumberFormat="1" applyFont="1" applyBorder="1" applyAlignment="1" applyProtection="1">
      <alignment vertical="center" wrapText="1"/>
      <protection locked="0"/>
    </xf>
    <xf numFmtId="3" fontId="14" fillId="3" borderId="73" xfId="0" applyNumberFormat="1" applyFont="1" applyFill="1" applyBorder="1" applyAlignment="1">
      <alignment vertical="center" wrapText="1"/>
    </xf>
    <xf numFmtId="3" fontId="15" fillId="3" borderId="41" xfId="0" applyNumberFormat="1" applyFont="1" applyFill="1" applyBorder="1" applyAlignment="1">
      <alignment vertical="center" wrapText="1"/>
    </xf>
    <xf numFmtId="3" fontId="15" fillId="0" borderId="42" xfId="0" applyNumberFormat="1" applyFont="1" applyBorder="1" applyAlignment="1" applyProtection="1">
      <alignment vertical="center" wrapText="1"/>
      <protection locked="0"/>
    </xf>
    <xf numFmtId="3" fontId="14" fillId="0" borderId="42" xfId="0" applyNumberFormat="1" applyFont="1" applyBorder="1" applyAlignment="1" applyProtection="1">
      <alignment vertical="center" wrapText="1"/>
      <protection locked="0"/>
    </xf>
    <xf numFmtId="0" fontId="22" fillId="0" borderId="76" xfId="0" applyFont="1" applyBorder="1" applyAlignment="1">
      <alignment vertical="center" wrapText="1"/>
    </xf>
    <xf numFmtId="3" fontId="15" fillId="0" borderId="78" xfId="0" applyNumberFormat="1" applyFont="1" applyBorder="1" applyAlignment="1" applyProtection="1">
      <alignment vertical="center" wrapText="1"/>
      <protection locked="0"/>
    </xf>
    <xf numFmtId="3" fontId="14" fillId="3" borderId="66" xfId="0" applyNumberFormat="1" applyFont="1" applyFill="1" applyBorder="1" applyAlignment="1">
      <alignment vertical="center" wrapText="1"/>
    </xf>
    <xf numFmtId="3" fontId="15" fillId="0" borderId="64" xfId="0" applyNumberFormat="1" applyFont="1" applyBorder="1" applyAlignment="1" applyProtection="1">
      <alignment vertical="center" wrapText="1"/>
      <protection locked="0"/>
    </xf>
    <xf numFmtId="3" fontId="14" fillId="0" borderId="64" xfId="0" applyNumberFormat="1" applyFont="1" applyBorder="1" applyAlignment="1" applyProtection="1">
      <alignment vertical="center" wrapText="1"/>
      <protection locked="0"/>
    </xf>
    <xf numFmtId="0" fontId="22" fillId="0" borderId="41" xfId="0" applyFont="1" applyBorder="1" applyAlignment="1">
      <alignment vertical="center" wrapText="1"/>
    </xf>
    <xf numFmtId="3" fontId="14" fillId="3" borderId="50" xfId="0" applyNumberFormat="1" applyFont="1" applyFill="1" applyBorder="1" applyAlignment="1" applyProtection="1">
      <alignment vertical="center" wrapText="1"/>
      <protection locked="0"/>
    </xf>
    <xf numFmtId="3" fontId="14" fillId="3" borderId="34" xfId="0" applyNumberFormat="1" applyFont="1" applyFill="1" applyBorder="1" applyAlignment="1" applyProtection="1">
      <alignment vertical="center" wrapText="1"/>
      <protection locked="0"/>
    </xf>
    <xf numFmtId="3" fontId="14" fillId="3" borderId="0" xfId="0" applyNumberFormat="1" applyFont="1" applyFill="1" applyAlignment="1" applyProtection="1">
      <alignment vertical="center" wrapText="1"/>
      <protection locked="0"/>
    </xf>
    <xf numFmtId="9" fontId="96" fillId="3" borderId="52" xfId="2" applyFont="1" applyFill="1" applyBorder="1" applyAlignment="1">
      <alignment horizontal="center" vertical="center" wrapText="1"/>
    </xf>
    <xf numFmtId="0" fontId="14" fillId="7" borderId="48" xfId="0" applyFont="1" applyFill="1" applyBorder="1" applyAlignment="1">
      <alignment horizontal="right" vertical="center"/>
    </xf>
    <xf numFmtId="0" fontId="14" fillId="7" borderId="55" xfId="0" applyFont="1" applyFill="1" applyBorder="1" applyAlignment="1">
      <alignment horizontal="right" vertical="center"/>
    </xf>
    <xf numFmtId="0" fontId="14" fillId="7" borderId="23" xfId="0" applyFont="1" applyFill="1" applyBorder="1" applyAlignment="1">
      <alignment horizontal="right" vertical="center"/>
    </xf>
    <xf numFmtId="0" fontId="16" fillId="0" borderId="50" xfId="0" applyFont="1" applyBorder="1" applyAlignment="1">
      <alignment horizontal="left" vertical="center" wrapText="1" indent="2"/>
    </xf>
    <xf numFmtId="0" fontId="14" fillId="0" borderId="26" xfId="0" applyFont="1" applyBorder="1" applyAlignment="1">
      <alignment vertical="center" wrapText="1"/>
    </xf>
    <xf numFmtId="0" fontId="14" fillId="0" borderId="55" xfId="0" applyFont="1" applyBorder="1"/>
    <xf numFmtId="0" fontId="14" fillId="0" borderId="23" xfId="0" applyFont="1" applyBorder="1" applyAlignment="1">
      <alignment vertical="center" wrapText="1"/>
    </xf>
    <xf numFmtId="0" fontId="14" fillId="7" borderId="76" xfId="0" applyFont="1" applyFill="1" applyBorder="1" applyAlignment="1">
      <alignment horizontal="right" vertical="center"/>
    </xf>
    <xf numFmtId="0" fontId="14" fillId="0" borderId="30" xfId="0" applyFont="1" applyBorder="1" applyAlignment="1">
      <alignment vertical="center" wrapText="1"/>
    </xf>
    <xf numFmtId="0" fontId="14" fillId="0" borderId="33" xfId="0" applyFont="1" applyBorder="1" applyAlignment="1">
      <alignment vertical="center" wrapText="1"/>
    </xf>
    <xf numFmtId="0" fontId="14" fillId="7" borderId="33" xfId="0" applyFont="1" applyFill="1" applyBorder="1" applyAlignment="1">
      <alignment horizontal="right" vertical="center"/>
    </xf>
    <xf numFmtId="3" fontId="14" fillId="3" borderId="18" xfId="0" applyNumberFormat="1" applyFont="1" applyFill="1" applyBorder="1" applyAlignment="1" applyProtection="1">
      <alignment vertical="center" wrapText="1"/>
      <protection locked="0"/>
    </xf>
    <xf numFmtId="4" fontId="16" fillId="0" borderId="60" xfId="0" applyNumberFormat="1" applyFont="1" applyBorder="1" applyAlignment="1">
      <alignment horizontal="right" vertical="center"/>
    </xf>
    <xf numFmtId="0" fontId="16" fillId="0" borderId="58" xfId="0" applyFont="1" applyBorder="1" applyAlignment="1">
      <alignment horizontal="left" vertical="center" wrapText="1" indent="2"/>
    </xf>
    <xf numFmtId="3" fontId="20" fillId="5" borderId="49" xfId="0" applyNumberFormat="1" applyFont="1" applyFill="1" applyBorder="1" applyAlignment="1">
      <alignment vertical="center" wrapText="1"/>
    </xf>
    <xf numFmtId="3" fontId="20" fillId="5" borderId="39" xfId="0" applyNumberFormat="1" applyFont="1" applyFill="1" applyBorder="1" applyAlignment="1">
      <alignment vertical="center" wrapText="1"/>
    </xf>
    <xf numFmtId="0" fontId="22" fillId="0" borderId="23" xfId="0" applyFont="1" applyBorder="1" applyAlignment="1">
      <alignment vertical="center" wrapText="1"/>
    </xf>
    <xf numFmtId="3" fontId="15" fillId="0" borderId="8" xfId="0" applyNumberFormat="1" applyFont="1" applyBorder="1" applyAlignment="1" applyProtection="1">
      <alignment vertical="center" wrapText="1"/>
      <protection locked="0"/>
    </xf>
    <xf numFmtId="3" fontId="14" fillId="0" borderId="8" xfId="0" applyNumberFormat="1" applyFont="1" applyBorder="1" applyAlignment="1" applyProtection="1">
      <alignment vertical="center" wrapText="1"/>
      <protection locked="0"/>
    </xf>
    <xf numFmtId="0" fontId="14" fillId="7" borderId="36" xfId="0" applyFont="1" applyFill="1" applyBorder="1" applyAlignment="1">
      <alignment horizontal="right" vertical="center"/>
    </xf>
    <xf numFmtId="0" fontId="21" fillId="0" borderId="0" xfId="4" applyFont="1" applyAlignment="1">
      <alignment horizontal="left"/>
    </xf>
    <xf numFmtId="0" fontId="14" fillId="7" borderId="41" xfId="0" applyFont="1" applyFill="1" applyBorder="1" applyAlignment="1">
      <alignment horizontal="right" vertical="center"/>
    </xf>
    <xf numFmtId="0" fontId="22" fillId="0" borderId="73" xfId="0" applyFont="1" applyBorder="1" applyAlignment="1">
      <alignment vertical="center" wrapText="1"/>
    </xf>
    <xf numFmtId="0" fontId="15" fillId="0" borderId="61" xfId="0" applyFont="1" applyBorder="1" applyAlignment="1">
      <alignment horizontal="center" vertical="center" wrapText="1"/>
    </xf>
    <xf numFmtId="0" fontId="22" fillId="0" borderId="0" xfId="0" applyFont="1" applyAlignment="1">
      <alignment vertical="center" wrapText="1"/>
    </xf>
    <xf numFmtId="0" fontId="14" fillId="0" borderId="73" xfId="0" applyFont="1" applyBorder="1" applyAlignment="1">
      <alignment vertical="center" wrapText="1"/>
    </xf>
    <xf numFmtId="3" fontId="14" fillId="3" borderId="77" xfId="0" applyNumberFormat="1" applyFont="1" applyFill="1" applyBorder="1" applyAlignment="1">
      <alignment vertical="center" wrapText="1"/>
    </xf>
    <xf numFmtId="10" fontId="98" fillId="10" borderId="35" xfId="2" applyNumberFormat="1" applyFont="1" applyFill="1" applyBorder="1" applyAlignment="1">
      <alignment horizontal="right" vertical="center" wrapText="1"/>
    </xf>
    <xf numFmtId="3" fontId="14" fillId="3" borderId="30" xfId="0" applyNumberFormat="1" applyFont="1" applyFill="1" applyBorder="1" applyAlignment="1" applyProtection="1">
      <alignment vertical="center" wrapText="1"/>
      <protection locked="0"/>
    </xf>
    <xf numFmtId="10" fontId="20" fillId="0" borderId="0" xfId="0" applyNumberFormat="1" applyFont="1"/>
    <xf numFmtId="0" fontId="15" fillId="9" borderId="36" xfId="0" applyFont="1" applyFill="1" applyBorder="1" applyAlignment="1">
      <alignment horizontal="center" vertical="center"/>
    </xf>
    <xf numFmtId="3" fontId="16" fillId="5" borderId="1" xfId="0" applyNumberFormat="1" applyFont="1" applyFill="1" applyBorder="1" applyAlignment="1" applyProtection="1">
      <alignment vertical="center" wrapText="1"/>
      <protection locked="0"/>
    </xf>
    <xf numFmtId="14" fontId="27" fillId="11" borderId="0" xfId="1" applyNumberFormat="1" applyFont="1" applyFill="1" applyAlignment="1">
      <alignment horizontal="left"/>
    </xf>
    <xf numFmtId="14" fontId="27" fillId="11" borderId="0" xfId="1" applyNumberFormat="1" applyFont="1" applyFill="1" applyAlignment="1">
      <alignment horizontal="right"/>
    </xf>
    <xf numFmtId="0" fontId="15" fillId="0" borderId="69"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31" xfId="0" applyFont="1" applyBorder="1" applyAlignment="1">
      <alignment horizontal="center" vertical="center" wrapText="1"/>
    </xf>
    <xf numFmtId="16" fontId="14" fillId="7" borderId="55" xfId="0" applyNumberFormat="1" applyFont="1" applyFill="1" applyBorder="1" applyAlignment="1">
      <alignment horizontal="right" vertical="center"/>
    </xf>
    <xf numFmtId="4" fontId="16" fillId="0" borderId="55" xfId="0" applyNumberFormat="1" applyFont="1" applyBorder="1" applyAlignment="1">
      <alignment horizontal="right" vertical="center"/>
    </xf>
    <xf numFmtId="4" fontId="16" fillId="0" borderId="23" xfId="0" applyNumberFormat="1" applyFont="1" applyBorder="1" applyAlignment="1">
      <alignment horizontal="right" vertical="center"/>
    </xf>
    <xf numFmtId="0" fontId="22" fillId="0" borderId="15" xfId="0" applyFont="1" applyBorder="1" applyAlignment="1">
      <alignment vertical="center" wrapText="1"/>
    </xf>
    <xf numFmtId="0" fontId="16" fillId="0" borderId="15" xfId="0" applyFont="1" applyBorder="1" applyAlignment="1">
      <alignment horizontal="left" vertical="center" wrapText="1" indent="2"/>
    </xf>
    <xf numFmtId="0" fontId="16" fillId="0" borderId="15" xfId="0" applyFont="1" applyBorder="1" applyAlignment="1">
      <alignment horizontal="left" vertical="center" wrapText="1" indent="4"/>
    </xf>
    <xf numFmtId="0" fontId="16" fillId="0" borderId="15" xfId="0" applyFont="1" applyBorder="1" applyAlignment="1">
      <alignment horizontal="left" vertical="center" wrapText="1" indent="6"/>
    </xf>
    <xf numFmtId="0" fontId="16" fillId="0" borderId="32" xfId="0" applyFont="1" applyBorder="1" applyAlignment="1">
      <alignment horizontal="left" vertical="center" wrapText="1"/>
    </xf>
    <xf numFmtId="0" fontId="14" fillId="0" borderId="14" xfId="0" applyFont="1" applyBorder="1" applyAlignment="1">
      <alignment vertical="center" wrapText="1"/>
    </xf>
    <xf numFmtId="0" fontId="14" fillId="0" borderId="15" xfId="0" applyFont="1" applyBorder="1"/>
    <xf numFmtId="0" fontId="14" fillId="0" borderId="16" xfId="0" applyFont="1" applyBorder="1" applyAlignment="1">
      <alignment vertical="center" wrapText="1"/>
    </xf>
    <xf numFmtId="0" fontId="20" fillId="0" borderId="13" xfId="0" applyFont="1" applyBorder="1" applyAlignment="1">
      <alignment horizontal="center" vertical="center" wrapText="1"/>
    </xf>
    <xf numFmtId="0" fontId="99" fillId="0" borderId="67" xfId="0" applyFont="1" applyBorder="1" applyAlignment="1">
      <alignment horizontal="right" vertical="center"/>
    </xf>
    <xf numFmtId="0" fontId="99" fillId="0" borderId="0" xfId="0" applyFont="1" applyAlignment="1">
      <alignment vertical="center"/>
    </xf>
    <xf numFmtId="0" fontId="16" fillId="0" borderId="0" xfId="0" applyFont="1" applyAlignment="1">
      <alignment horizontal="center" vertical="center"/>
    </xf>
    <xf numFmtId="3" fontId="15" fillId="0" borderId="44" xfId="0" applyNumberFormat="1" applyFont="1" applyBorder="1" applyAlignment="1" applyProtection="1">
      <alignment vertical="center" wrapText="1"/>
      <protection locked="0"/>
    </xf>
    <xf numFmtId="3" fontId="14" fillId="3" borderId="46" xfId="0" applyNumberFormat="1" applyFont="1" applyFill="1" applyBorder="1" applyAlignment="1" applyProtection="1">
      <alignment vertical="center" wrapText="1"/>
      <protection locked="0"/>
    </xf>
    <xf numFmtId="3" fontId="20" fillId="5" borderId="21" xfId="0" applyNumberFormat="1" applyFont="1" applyFill="1" applyBorder="1" applyAlignment="1">
      <alignment vertical="center" wrapText="1"/>
    </xf>
    <xf numFmtId="3" fontId="20" fillId="5" borderId="21" xfId="0" applyNumberFormat="1" applyFont="1" applyFill="1" applyBorder="1" applyAlignment="1">
      <alignment wrapText="1"/>
    </xf>
    <xf numFmtId="3" fontId="20" fillId="5" borderId="28" xfId="0" applyNumberFormat="1" applyFont="1" applyFill="1" applyBorder="1" applyAlignment="1">
      <alignment wrapText="1"/>
    </xf>
    <xf numFmtId="3" fontId="20" fillId="5" borderId="22" xfId="0" applyNumberFormat="1" applyFont="1" applyFill="1" applyBorder="1" applyAlignment="1">
      <alignment wrapText="1"/>
    </xf>
    <xf numFmtId="10" fontId="53" fillId="12" borderId="35" xfId="0" applyNumberFormat="1" applyFont="1" applyFill="1" applyBorder="1" applyAlignment="1" applyProtection="1">
      <alignment vertical="center"/>
      <protection locked="0"/>
    </xf>
    <xf numFmtId="0" fontId="53" fillId="12" borderId="36" xfId="0" applyFont="1" applyFill="1" applyBorder="1" applyAlignment="1" applyProtection="1">
      <alignment horizontal="center" vertical="center"/>
      <protection locked="0"/>
    </xf>
    <xf numFmtId="0" fontId="107" fillId="2" borderId="0" xfId="0" applyFont="1" applyFill="1"/>
    <xf numFmtId="3" fontId="14" fillId="0" borderId="56" xfId="0" applyNumberFormat="1" applyFont="1" applyBorder="1" applyAlignment="1" applyProtection="1">
      <alignment vertical="center" wrapText="1"/>
      <protection locked="0"/>
    </xf>
    <xf numFmtId="4" fontId="16" fillId="4" borderId="23" xfId="0" applyNumberFormat="1" applyFont="1" applyFill="1" applyBorder="1" applyAlignment="1" applyProtection="1">
      <alignment vertical="center" wrapText="1"/>
      <protection locked="0"/>
    </xf>
    <xf numFmtId="0" fontId="77" fillId="0" borderId="26" xfId="0" applyFont="1" applyBorder="1" applyAlignment="1">
      <alignment horizontal="center"/>
    </xf>
    <xf numFmtId="0" fontId="77" fillId="0" borderId="27" xfId="0" applyFont="1" applyBorder="1" applyAlignment="1">
      <alignment horizontal="center"/>
    </xf>
    <xf numFmtId="0" fontId="62" fillId="0" borderId="28" xfId="0" applyFont="1" applyBorder="1"/>
    <xf numFmtId="0" fontId="62" fillId="0" borderId="8" xfId="0" applyFont="1" applyBorder="1"/>
    <xf numFmtId="0" fontId="62" fillId="0" borderId="9" xfId="0" applyFont="1" applyBorder="1"/>
    <xf numFmtId="3" fontId="16" fillId="10" borderId="15" xfId="4" applyNumberFormat="1" applyFont="1" applyFill="1" applyBorder="1" applyProtection="1">
      <protection locked="0"/>
    </xf>
    <xf numFmtId="3" fontId="39" fillId="0" borderId="61" xfId="0" applyNumberFormat="1" applyFont="1" applyBorder="1" applyAlignment="1" applyProtection="1">
      <alignment horizontal="right" vertical="center"/>
      <protection locked="0"/>
    </xf>
    <xf numFmtId="3" fontId="39" fillId="0" borderId="42" xfId="0" applyNumberFormat="1" applyFont="1" applyBorder="1" applyAlignment="1" applyProtection="1">
      <alignment horizontal="right" vertical="center"/>
      <protection locked="0"/>
    </xf>
    <xf numFmtId="3" fontId="39" fillId="0" borderId="63" xfId="0" applyNumberFormat="1" applyFont="1" applyBorder="1" applyAlignment="1" applyProtection="1">
      <alignment horizontal="right" vertical="center"/>
      <protection locked="0"/>
    </xf>
    <xf numFmtId="4" fontId="22" fillId="4" borderId="57" xfId="0" applyNumberFormat="1" applyFont="1" applyFill="1" applyBorder="1" applyAlignment="1">
      <alignment horizontal="right" vertical="center" wrapText="1"/>
    </xf>
    <xf numFmtId="3" fontId="39" fillId="0" borderId="74" xfId="0" applyNumberFormat="1" applyFont="1" applyBorder="1" applyAlignment="1" applyProtection="1">
      <alignment horizontal="right" vertical="center"/>
      <protection locked="0"/>
    </xf>
    <xf numFmtId="3" fontId="39" fillId="0" borderId="62" xfId="0" applyNumberFormat="1" applyFont="1" applyBorder="1" applyAlignment="1" applyProtection="1">
      <alignment horizontal="right" vertical="center"/>
      <protection locked="0"/>
    </xf>
    <xf numFmtId="3" fontId="39" fillId="0" borderId="73" xfId="0" applyNumberFormat="1" applyFont="1" applyBorder="1" applyAlignment="1" applyProtection="1">
      <alignment horizontal="right" vertical="center"/>
      <protection locked="0"/>
    </xf>
    <xf numFmtId="3" fontId="39" fillId="0" borderId="80" xfId="0" applyNumberFormat="1" applyFont="1" applyBorder="1" applyAlignment="1" applyProtection="1">
      <alignment horizontal="right" vertical="center"/>
      <protection locked="0"/>
    </xf>
    <xf numFmtId="4" fontId="22" fillId="4" borderId="71" xfId="0" applyNumberFormat="1" applyFont="1" applyFill="1" applyBorder="1" applyAlignment="1">
      <alignment horizontal="right" vertical="center" wrapText="1"/>
    </xf>
    <xf numFmtId="4" fontId="103" fillId="10" borderId="56" xfId="0" applyNumberFormat="1" applyFont="1" applyFill="1" applyBorder="1" applyAlignment="1" applyProtection="1">
      <alignment horizontal="right" vertical="center" wrapText="1"/>
      <protection locked="0"/>
    </xf>
    <xf numFmtId="10" fontId="22" fillId="12" borderId="36" xfId="0" applyNumberFormat="1" applyFont="1" applyFill="1" applyBorder="1" applyAlignment="1" applyProtection="1">
      <alignment vertical="center" wrapText="1"/>
      <protection locked="0"/>
    </xf>
    <xf numFmtId="4" fontId="16" fillId="6" borderId="37" xfId="0" applyNumberFormat="1" applyFont="1" applyFill="1" applyBorder="1" applyAlignment="1" applyProtection="1">
      <alignment vertical="center" wrapText="1"/>
      <protection locked="0"/>
    </xf>
    <xf numFmtId="165" fontId="16" fillId="6" borderId="50" xfId="2" applyNumberFormat="1" applyFont="1" applyFill="1" applyBorder="1" applyAlignment="1" applyProtection="1">
      <alignment vertical="center" wrapText="1"/>
      <protection locked="0"/>
    </xf>
    <xf numFmtId="165" fontId="16" fillId="6" borderId="72" xfId="2" applyNumberFormat="1" applyFont="1" applyFill="1" applyBorder="1" applyAlignment="1" applyProtection="1">
      <alignment vertical="center" wrapText="1"/>
      <protection locked="0"/>
    </xf>
    <xf numFmtId="4" fontId="16" fillId="6" borderId="75" xfId="0" applyNumberFormat="1" applyFont="1" applyFill="1" applyBorder="1" applyAlignment="1" applyProtection="1">
      <alignment vertical="center" wrapText="1"/>
      <protection locked="0"/>
    </xf>
    <xf numFmtId="165" fontId="16" fillId="6" borderId="39" xfId="2" applyNumberFormat="1" applyFont="1" applyFill="1" applyBorder="1" applyAlignment="1" applyProtection="1">
      <alignment vertical="center" wrapText="1"/>
      <protection locked="0"/>
    </xf>
    <xf numFmtId="4" fontId="16" fillId="6" borderId="38" xfId="0" applyNumberFormat="1" applyFont="1" applyFill="1" applyBorder="1" applyAlignment="1" applyProtection="1">
      <alignment vertical="center" wrapText="1"/>
      <protection locked="0"/>
    </xf>
    <xf numFmtId="4" fontId="16" fillId="6" borderId="8" xfId="0" applyNumberFormat="1" applyFont="1" applyFill="1" applyBorder="1" applyAlignment="1" applyProtection="1">
      <alignment vertical="center" wrapText="1"/>
      <protection locked="0"/>
    </xf>
    <xf numFmtId="165" fontId="16" fillId="6" borderId="22" xfId="2" applyNumberFormat="1" applyFont="1" applyFill="1" applyBorder="1" applyAlignment="1" applyProtection="1">
      <alignment vertical="center" wrapText="1"/>
      <protection locked="0"/>
    </xf>
    <xf numFmtId="4" fontId="16" fillId="6" borderId="11" xfId="0" applyNumberFormat="1" applyFont="1" applyFill="1" applyBorder="1" applyAlignment="1" applyProtection="1">
      <alignment vertical="center" wrapText="1"/>
      <protection locked="0"/>
    </xf>
    <xf numFmtId="165" fontId="16" fillId="6" borderId="19" xfId="2" applyNumberFormat="1" applyFont="1" applyFill="1" applyBorder="1" applyAlignment="1" applyProtection="1">
      <alignment vertical="center" wrapText="1"/>
      <protection locked="0"/>
    </xf>
    <xf numFmtId="3" fontId="16" fillId="10" borderId="40" xfId="0" applyNumberFormat="1" applyFont="1" applyFill="1" applyBorder="1" applyAlignment="1" applyProtection="1">
      <alignment vertical="center" wrapText="1"/>
      <protection locked="0"/>
    </xf>
    <xf numFmtId="3" fontId="16" fillId="10" borderId="7" xfId="0" applyNumberFormat="1" applyFont="1" applyFill="1" applyBorder="1" applyAlignment="1" applyProtection="1">
      <alignment vertical="center" wrapText="1"/>
      <protection locked="0"/>
    </xf>
    <xf numFmtId="3" fontId="14" fillId="10" borderId="80" xfId="0" applyNumberFormat="1" applyFont="1" applyFill="1" applyBorder="1" applyAlignment="1" applyProtection="1">
      <alignment vertical="center" wrapText="1"/>
      <protection locked="0"/>
    </xf>
    <xf numFmtId="3" fontId="14" fillId="10" borderId="57" xfId="0" applyNumberFormat="1" applyFont="1" applyFill="1" applyBorder="1" applyAlignment="1" applyProtection="1">
      <alignment vertical="center" wrapText="1"/>
      <protection locked="0"/>
    </xf>
    <xf numFmtId="3" fontId="14" fillId="10" borderId="79" xfId="0" applyNumberFormat="1" applyFont="1" applyFill="1" applyBorder="1" applyAlignment="1" applyProtection="1">
      <alignment vertical="center" wrapText="1"/>
      <protection locked="0"/>
    </xf>
    <xf numFmtId="3" fontId="14" fillId="10" borderId="54" xfId="0" applyNumberFormat="1" applyFont="1" applyFill="1" applyBorder="1" applyAlignment="1" applyProtection="1">
      <alignment vertical="center" wrapText="1"/>
      <protection locked="0"/>
    </xf>
    <xf numFmtId="3" fontId="14" fillId="10" borderId="74" xfId="0" applyNumberFormat="1" applyFont="1" applyFill="1" applyBorder="1" applyAlignment="1" applyProtection="1">
      <alignment vertical="center" wrapText="1"/>
      <protection locked="0"/>
    </xf>
    <xf numFmtId="3" fontId="14" fillId="10" borderId="71" xfId="0" applyNumberFormat="1" applyFont="1" applyFill="1" applyBorder="1" applyAlignment="1" applyProtection="1">
      <alignment vertical="center" wrapText="1"/>
      <protection locked="0"/>
    </xf>
    <xf numFmtId="3" fontId="14" fillId="10" borderId="77" xfId="0" applyNumberFormat="1" applyFont="1" applyFill="1" applyBorder="1" applyAlignment="1" applyProtection="1">
      <alignment vertical="center" wrapText="1"/>
      <protection locked="0"/>
    </xf>
    <xf numFmtId="3" fontId="14" fillId="10" borderId="69" xfId="0" applyNumberFormat="1" applyFont="1" applyFill="1" applyBorder="1" applyAlignment="1" applyProtection="1">
      <alignment vertical="center" wrapText="1"/>
      <protection locked="0"/>
    </xf>
    <xf numFmtId="3" fontId="16" fillId="10" borderId="9" xfId="0" applyNumberFormat="1" applyFont="1" applyFill="1" applyBorder="1" applyAlignment="1" applyProtection="1">
      <alignment vertical="center" wrapText="1"/>
      <protection locked="0"/>
    </xf>
    <xf numFmtId="3" fontId="22" fillId="4" borderId="13" xfId="0" applyNumberFormat="1" applyFont="1" applyFill="1" applyBorder="1" applyAlignment="1">
      <alignment vertical="center" wrapText="1"/>
    </xf>
    <xf numFmtId="4" fontId="21" fillId="8" borderId="36" xfId="7" applyNumberFormat="1" applyFont="1" applyFill="1" applyBorder="1" applyAlignment="1">
      <alignment horizontal="center" wrapText="1"/>
    </xf>
    <xf numFmtId="3" fontId="14" fillId="10" borderId="9" xfId="0" applyNumberFormat="1" applyFont="1" applyFill="1" applyBorder="1" applyAlignment="1" applyProtection="1">
      <alignment vertical="center" wrapText="1"/>
      <protection locked="0"/>
    </xf>
    <xf numFmtId="3" fontId="14" fillId="10" borderId="7" xfId="0" applyNumberFormat="1" applyFont="1" applyFill="1" applyBorder="1" applyAlignment="1" applyProtection="1">
      <alignment vertical="center" wrapText="1"/>
      <protection locked="0"/>
    </xf>
    <xf numFmtId="3" fontId="14" fillId="10" borderId="40" xfId="0" applyNumberFormat="1" applyFont="1" applyFill="1" applyBorder="1" applyAlignment="1" applyProtection="1">
      <alignment vertical="center" wrapText="1"/>
      <protection locked="0"/>
    </xf>
    <xf numFmtId="0" fontId="3" fillId="0" borderId="27" xfId="0" applyFont="1" applyBorder="1" applyAlignment="1">
      <alignment horizontal="right" vertical="center"/>
    </xf>
    <xf numFmtId="0" fontId="3" fillId="0" borderId="1" xfId="0" applyFont="1" applyBorder="1" applyAlignment="1">
      <alignment vertical="center" wrapText="1"/>
    </xf>
    <xf numFmtId="0" fontId="3" fillId="0" borderId="55" xfId="0" applyFont="1" applyBorder="1" applyAlignment="1">
      <alignment horizontal="right" vertical="center"/>
    </xf>
    <xf numFmtId="3" fontId="14" fillId="5" borderId="20" xfId="0" applyNumberFormat="1" applyFont="1" applyFill="1" applyBorder="1" applyAlignment="1" applyProtection="1">
      <alignment vertical="center" wrapText="1"/>
      <protection locked="0"/>
    </xf>
    <xf numFmtId="3" fontId="20" fillId="5" borderId="7" xfId="0" applyNumberFormat="1" applyFont="1" applyFill="1" applyBorder="1" applyAlignment="1" applyProtection="1">
      <alignment vertical="center" wrapText="1"/>
      <protection locked="0"/>
    </xf>
    <xf numFmtId="3" fontId="20" fillId="5" borderId="9" xfId="0" applyNumberFormat="1" applyFont="1" applyFill="1" applyBorder="1" applyAlignment="1" applyProtection="1">
      <alignment vertical="center" wrapText="1"/>
      <protection locked="0"/>
    </xf>
    <xf numFmtId="3" fontId="16" fillId="5" borderId="45" xfId="0" applyNumberFormat="1" applyFont="1" applyFill="1" applyBorder="1" applyAlignment="1">
      <alignment vertical="center" wrapText="1"/>
    </xf>
    <xf numFmtId="3" fontId="16" fillId="5" borderId="28" xfId="0" applyNumberFormat="1" applyFont="1" applyFill="1" applyBorder="1" applyAlignment="1">
      <alignment vertical="center" wrapText="1"/>
    </xf>
    <xf numFmtId="3" fontId="16" fillId="5" borderId="9" xfId="0" applyNumberFormat="1" applyFont="1" applyFill="1" applyBorder="1" applyAlignment="1">
      <alignment vertical="center" wrapText="1"/>
    </xf>
    <xf numFmtId="3" fontId="14" fillId="10" borderId="6" xfId="0" applyNumberFormat="1" applyFont="1" applyFill="1" applyBorder="1" applyAlignment="1" applyProtection="1">
      <alignment vertical="center" wrapText="1"/>
      <protection locked="0"/>
    </xf>
    <xf numFmtId="3" fontId="20" fillId="5" borderId="9" xfId="0" applyNumberFormat="1" applyFont="1" applyFill="1" applyBorder="1" applyAlignment="1">
      <alignment vertical="center" wrapText="1"/>
    </xf>
    <xf numFmtId="0" fontId="51" fillId="8" borderId="35" xfId="0" applyFont="1" applyFill="1" applyBorder="1" applyAlignment="1">
      <alignment horizontal="center" vertical="center"/>
    </xf>
    <xf numFmtId="0" fontId="51" fillId="8" borderId="36" xfId="0" applyFont="1" applyFill="1" applyBorder="1" applyAlignment="1">
      <alignment horizontal="center" vertical="center"/>
    </xf>
    <xf numFmtId="0" fontId="106" fillId="8" borderId="36" xfId="0" applyFont="1" applyFill="1" applyBorder="1"/>
    <xf numFmtId="0" fontId="106" fillId="8" borderId="36" xfId="0" applyFont="1" applyFill="1" applyBorder="1" applyAlignment="1">
      <alignment horizontal="center"/>
    </xf>
    <xf numFmtId="0" fontId="108" fillId="0" borderId="5" xfId="0" applyFont="1" applyBorder="1"/>
    <xf numFmtId="0" fontId="108" fillId="0" borderId="6" xfId="0" applyFont="1" applyBorder="1"/>
    <xf numFmtId="0" fontId="108" fillId="0" borderId="1" xfId="0" applyFont="1" applyBorder="1"/>
    <xf numFmtId="0" fontId="108" fillId="0" borderId="7" xfId="0" applyFont="1" applyBorder="1"/>
    <xf numFmtId="3" fontId="39" fillId="0" borderId="52" xfId="0" applyNumberFormat="1" applyFont="1" applyBorder="1" applyAlignment="1">
      <alignment horizontal="right" vertical="center" wrapText="1"/>
    </xf>
    <xf numFmtId="0" fontId="109" fillId="0" borderId="0" xfId="0" applyFont="1"/>
    <xf numFmtId="0" fontId="17" fillId="3" borderId="77" xfId="1" applyFont="1" applyFill="1" applyBorder="1" applyAlignment="1">
      <alignment vertical="center"/>
    </xf>
    <xf numFmtId="0" fontId="17" fillId="0" borderId="5" xfId="1" applyFont="1" applyBorder="1" applyAlignment="1" applyProtection="1">
      <alignment horizontal="center" vertical="center" wrapText="1"/>
      <protection locked="0"/>
    </xf>
    <xf numFmtId="3" fontId="16" fillId="3" borderId="53" xfId="0" applyNumberFormat="1" applyFont="1" applyFill="1" applyBorder="1" applyAlignment="1">
      <alignment vertical="center" wrapText="1"/>
    </xf>
    <xf numFmtId="3" fontId="16" fillId="3" borderId="54" xfId="0" applyNumberFormat="1" applyFont="1" applyFill="1" applyBorder="1" applyAlignment="1">
      <alignment vertical="center" wrapText="1"/>
    </xf>
    <xf numFmtId="3" fontId="16" fillId="3" borderId="69" xfId="0" applyNumberFormat="1" applyFont="1" applyFill="1" applyBorder="1" applyAlignment="1">
      <alignment vertical="center" wrapText="1"/>
    </xf>
    <xf numFmtId="0" fontId="14" fillId="7" borderId="49" xfId="0" applyFont="1" applyFill="1" applyBorder="1" applyAlignment="1">
      <alignment horizontal="right" vertical="center"/>
    </xf>
    <xf numFmtId="0" fontId="22" fillId="0" borderId="29" xfId="0" applyFont="1" applyBorder="1" applyAlignment="1">
      <alignment vertical="center" wrapText="1"/>
    </xf>
    <xf numFmtId="3" fontId="15" fillId="3" borderId="67" xfId="0" applyNumberFormat="1" applyFont="1" applyFill="1" applyBorder="1" applyAlignment="1">
      <alignment vertical="center" wrapText="1"/>
    </xf>
    <xf numFmtId="3" fontId="14" fillId="3" borderId="21" xfId="0" applyNumberFormat="1" applyFont="1" applyFill="1" applyBorder="1" applyAlignment="1" applyProtection="1">
      <alignment vertical="center" wrapText="1"/>
      <protection locked="0"/>
    </xf>
    <xf numFmtId="0" fontId="35" fillId="0" borderId="18" xfId="1" applyFont="1" applyBorder="1" applyAlignment="1" applyProtection="1">
      <alignment horizontal="left" vertical="center" wrapText="1" indent="6"/>
      <protection locked="0"/>
    </xf>
    <xf numFmtId="3" fontId="16" fillId="3" borderId="3" xfId="0" applyNumberFormat="1" applyFont="1" applyFill="1" applyBorder="1" applyAlignment="1">
      <alignment vertical="center" wrapText="1"/>
    </xf>
    <xf numFmtId="3" fontId="16" fillId="3" borderId="66" xfId="0" applyNumberFormat="1" applyFont="1" applyFill="1" applyBorder="1" applyAlignment="1">
      <alignment vertical="center" wrapText="1"/>
    </xf>
    <xf numFmtId="3" fontId="16" fillId="3" borderId="67" xfId="0" applyNumberFormat="1" applyFont="1" applyFill="1" applyBorder="1" applyAlignment="1">
      <alignment vertical="center" wrapText="1"/>
    </xf>
    <xf numFmtId="14" fontId="27" fillId="8" borderId="0" xfId="1" applyNumberFormat="1" applyFont="1" applyFill="1" applyAlignment="1">
      <alignment horizontal="left"/>
    </xf>
    <xf numFmtId="0" fontId="84" fillId="0" borderId="34" xfId="0" applyFont="1" applyBorder="1" applyAlignment="1">
      <alignment horizontal="left" vertical="center" wrapText="1"/>
    </xf>
    <xf numFmtId="3" fontId="16" fillId="0" borderId="16" xfId="4" applyNumberFormat="1" applyFont="1" applyBorder="1" applyProtection="1">
      <protection locked="0"/>
    </xf>
    <xf numFmtId="3" fontId="16" fillId="0" borderId="19" xfId="4" applyNumberFormat="1" applyFont="1" applyBorder="1" applyProtection="1">
      <protection locked="0"/>
    </xf>
    <xf numFmtId="3" fontId="14" fillId="3" borderId="48" xfId="4" applyNumberFormat="1" applyFont="1" applyFill="1" applyBorder="1" applyAlignment="1">
      <alignment vertical="center" wrapText="1"/>
    </xf>
    <xf numFmtId="0" fontId="6" fillId="0" borderId="13" xfId="4" applyFont="1" applyBorder="1"/>
    <xf numFmtId="0" fontId="14" fillId="0" borderId="0" xfId="7" applyFont="1" applyAlignment="1">
      <alignment horizontal="left"/>
    </xf>
    <xf numFmtId="0" fontId="84" fillId="0" borderId="30" xfId="0" applyFont="1" applyBorder="1" applyAlignment="1">
      <alignment horizontal="right" vertical="center" wrapText="1"/>
    </xf>
    <xf numFmtId="0" fontId="98" fillId="0" borderId="33" xfId="0" applyFont="1" applyBorder="1" applyAlignment="1">
      <alignment horizontal="right" vertical="center" wrapText="1"/>
    </xf>
    <xf numFmtId="0" fontId="14" fillId="13" borderId="36" xfId="0" applyFont="1" applyFill="1" applyBorder="1" applyAlignment="1">
      <alignment horizontal="center"/>
    </xf>
    <xf numFmtId="0" fontId="110" fillId="0" borderId="0" xfId="7" applyFont="1"/>
    <xf numFmtId="0" fontId="21" fillId="2" borderId="62" xfId="7" applyFont="1" applyFill="1" applyBorder="1" applyAlignment="1" applyProtection="1">
      <alignment horizontal="center" vertical="center" wrapText="1"/>
      <protection locked="0"/>
    </xf>
    <xf numFmtId="0" fontId="14" fillId="0" borderId="34" xfId="1" applyFont="1" applyBorder="1" applyAlignment="1" applyProtection="1">
      <alignment horizontal="center" vertical="center" wrapText="1"/>
      <protection locked="0"/>
    </xf>
    <xf numFmtId="0" fontId="14" fillId="2" borderId="62" xfId="7" applyFont="1" applyFill="1" applyBorder="1" applyAlignment="1" applyProtection="1">
      <alignment horizontal="center" vertical="center" wrapText="1"/>
      <protection locked="0"/>
    </xf>
    <xf numFmtId="0" fontId="14" fillId="2" borderId="36" xfId="7" applyFont="1" applyFill="1" applyBorder="1" applyAlignment="1" applyProtection="1">
      <alignment horizontal="center" vertical="center" wrapText="1"/>
      <protection locked="0"/>
    </xf>
    <xf numFmtId="0" fontId="14" fillId="2" borderId="56" xfId="7" applyFont="1" applyFill="1" applyBorder="1" applyAlignment="1" applyProtection="1">
      <alignment horizontal="center" vertical="center" wrapText="1"/>
      <protection locked="0"/>
    </xf>
    <xf numFmtId="0" fontId="14" fillId="2" borderId="52" xfId="7" applyFont="1" applyFill="1" applyBorder="1" applyAlignment="1" applyProtection="1">
      <alignment horizontal="center" vertical="center" wrapText="1"/>
      <protection locked="0"/>
    </xf>
    <xf numFmtId="0" fontId="14" fillId="2" borderId="70" xfId="7" applyFont="1" applyFill="1" applyBorder="1" applyAlignment="1" applyProtection="1">
      <alignment horizontal="center" vertical="center" wrapText="1"/>
      <protection locked="0"/>
    </xf>
    <xf numFmtId="0" fontId="16" fillId="0" borderId="0" xfId="0" applyFont="1" applyAlignment="1" applyProtection="1">
      <alignment horizontal="right"/>
      <protection locked="0"/>
    </xf>
    <xf numFmtId="0" fontId="16" fillId="0" borderId="0" xfId="0" quotePrefix="1" applyFont="1" applyProtection="1">
      <protection locked="0"/>
    </xf>
    <xf numFmtId="0" fontId="15" fillId="0" borderId="0" xfId="0" applyFont="1" applyProtection="1">
      <protection locked="0"/>
    </xf>
    <xf numFmtId="0" fontId="14" fillId="0" borderId="0" xfId="0" applyFont="1" applyAlignment="1" applyProtection="1">
      <alignment horizontal="right" vertical="center"/>
      <protection locked="0"/>
    </xf>
    <xf numFmtId="10" fontId="14" fillId="0" borderId="0" xfId="2" applyNumberFormat="1" applyFont="1" applyFill="1" applyBorder="1" applyAlignment="1" applyProtection="1">
      <alignment horizontal="right" vertical="center"/>
      <protection locked="0"/>
    </xf>
    <xf numFmtId="3" fontId="14" fillId="0" borderId="0" xfId="2" applyNumberFormat="1" applyFont="1" applyFill="1" applyBorder="1" applyAlignment="1" applyProtection="1">
      <alignment horizontal="right" vertical="center"/>
      <protection locked="0"/>
    </xf>
    <xf numFmtId="0" fontId="14" fillId="0" borderId="0" xfId="0" applyFont="1" applyProtection="1">
      <protection locked="0"/>
    </xf>
    <xf numFmtId="10" fontId="14" fillId="0" borderId="0" xfId="2" applyNumberFormat="1" applyFont="1" applyFill="1" applyBorder="1" applyAlignment="1" applyProtection="1">
      <alignment horizontal="right" vertical="center" wrapText="1"/>
      <protection locked="0"/>
    </xf>
    <xf numFmtId="3" fontId="14" fillId="3" borderId="13" xfId="0" applyNumberFormat="1" applyFont="1" applyFill="1" applyBorder="1" applyAlignment="1">
      <alignment vertical="center" wrapText="1"/>
    </xf>
    <xf numFmtId="0" fontId="37" fillId="0" borderId="55" xfId="7" applyFont="1" applyBorder="1" applyAlignment="1">
      <alignment horizontal="left" vertical="center" wrapText="1" indent="3"/>
    </xf>
    <xf numFmtId="167" fontId="14" fillId="3" borderId="59" xfId="0" applyNumberFormat="1" applyFont="1" applyFill="1" applyBorder="1" applyAlignment="1">
      <alignment vertical="center" wrapText="1"/>
    </xf>
    <xf numFmtId="167" fontId="14" fillId="3" borderId="51" xfId="0" applyNumberFormat="1" applyFont="1" applyFill="1" applyBorder="1" applyAlignment="1">
      <alignment vertical="center" wrapText="1"/>
    </xf>
    <xf numFmtId="167" fontId="14" fillId="3" borderId="25" xfId="0" applyNumberFormat="1" applyFont="1" applyFill="1" applyBorder="1" applyAlignment="1">
      <alignment vertical="center" wrapText="1"/>
    </xf>
    <xf numFmtId="167" fontId="14" fillId="3" borderId="26" xfId="0" applyNumberFormat="1" applyFont="1" applyFill="1" applyBorder="1" applyAlignment="1">
      <alignment vertical="center" wrapText="1"/>
    </xf>
    <xf numFmtId="167" fontId="14" fillId="3" borderId="5" xfId="0" applyNumberFormat="1" applyFont="1" applyFill="1" applyBorder="1" applyAlignment="1">
      <alignment vertical="center" wrapText="1"/>
    </xf>
    <xf numFmtId="167" fontId="14" fillId="3" borderId="17" xfId="0" applyNumberFormat="1" applyFont="1" applyFill="1" applyBorder="1" applyAlignment="1">
      <alignment vertical="center" wrapText="1"/>
    </xf>
    <xf numFmtId="167" fontId="14" fillId="3" borderId="48" xfId="0" applyNumberFormat="1" applyFont="1" applyFill="1" applyBorder="1" applyAlignment="1">
      <alignment vertical="center" wrapText="1"/>
    </xf>
    <xf numFmtId="167" fontId="14" fillId="3" borderId="6" xfId="0" applyNumberFormat="1" applyFont="1" applyFill="1" applyBorder="1" applyAlignment="1">
      <alignment vertical="center" wrapText="1"/>
    </xf>
    <xf numFmtId="167" fontId="14" fillId="3" borderId="4" xfId="0" applyNumberFormat="1" applyFont="1" applyFill="1" applyBorder="1" applyAlignment="1">
      <alignment vertical="center" wrapText="1"/>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xf>
    <xf numFmtId="3" fontId="3" fillId="0" borderId="0" xfId="0" applyNumberFormat="1" applyFont="1" applyAlignment="1">
      <alignment vertical="center"/>
    </xf>
    <xf numFmtId="3" fontId="3" fillId="0" borderId="30" xfId="0" applyNumberFormat="1" applyFont="1" applyBorder="1" applyAlignment="1">
      <alignment vertical="center"/>
    </xf>
    <xf numFmtId="3" fontId="2" fillId="0" borderId="0" xfId="0" applyNumberFormat="1" applyFont="1"/>
    <xf numFmtId="0" fontId="2" fillId="0" borderId="0" xfId="0" applyFont="1"/>
    <xf numFmtId="0" fontId="3" fillId="0" borderId="0" xfId="0" applyFont="1" applyAlignment="1">
      <alignment horizontal="right"/>
    </xf>
    <xf numFmtId="0" fontId="3" fillId="0" borderId="0" xfId="0" applyFont="1"/>
    <xf numFmtId="1" fontId="54" fillId="0" borderId="36" xfId="0" applyNumberFormat="1" applyFont="1" applyBorder="1" applyAlignment="1">
      <alignment horizontal="center"/>
    </xf>
    <xf numFmtId="1" fontId="54" fillId="0" borderId="0" xfId="0" applyNumberFormat="1" applyFont="1" applyAlignment="1">
      <alignment horizontal="center"/>
    </xf>
    <xf numFmtId="3" fontId="3" fillId="0" borderId="62" xfId="0" applyNumberFormat="1" applyFont="1" applyBorder="1" applyAlignment="1">
      <alignment vertical="center"/>
    </xf>
    <xf numFmtId="10" fontId="98" fillId="10" borderId="52" xfId="2" applyNumberFormat="1" applyFont="1" applyFill="1" applyBorder="1" applyAlignment="1" applyProtection="1">
      <alignment vertical="center" wrapText="1"/>
      <protection locked="0"/>
    </xf>
    <xf numFmtId="10" fontId="98" fillId="5" borderId="52" xfId="2" applyNumberFormat="1" applyFont="1" applyFill="1" applyBorder="1" applyAlignment="1" applyProtection="1">
      <alignment vertical="center" wrapText="1"/>
      <protection locked="0"/>
    </xf>
    <xf numFmtId="3" fontId="21" fillId="3" borderId="2" xfId="7" applyNumberFormat="1" applyFont="1" applyFill="1" applyBorder="1" applyAlignment="1" applyProtection="1">
      <alignment vertical="center" wrapText="1"/>
      <protection locked="0"/>
    </xf>
    <xf numFmtId="3" fontId="21" fillId="3" borderId="56" xfId="7" applyNumberFormat="1" applyFont="1" applyFill="1" applyBorder="1" applyAlignment="1">
      <alignment vertical="center" wrapText="1"/>
    </xf>
    <xf numFmtId="3" fontId="21" fillId="3" borderId="70" xfId="7" applyNumberFormat="1" applyFont="1" applyFill="1" applyBorder="1" applyAlignment="1">
      <alignment vertical="center" wrapText="1"/>
    </xf>
    <xf numFmtId="0" fontId="3" fillId="0" borderId="4" xfId="0" applyFont="1" applyBorder="1" applyAlignment="1">
      <alignment horizontal="left" vertical="center" wrapText="1"/>
    </xf>
    <xf numFmtId="1" fontId="42" fillId="2" borderId="33" xfId="4" applyNumberFormat="1" applyFont="1" applyFill="1" applyBorder="1" applyAlignment="1">
      <alignment horizontal="center"/>
    </xf>
    <xf numFmtId="9" fontId="96" fillId="14" borderId="67" xfId="2" applyFont="1" applyFill="1" applyBorder="1" applyAlignment="1">
      <alignment horizontal="center" vertical="center" wrapText="1"/>
    </xf>
    <xf numFmtId="9" fontId="96" fillId="14" borderId="52" xfId="2" applyFont="1" applyFill="1" applyBorder="1" applyAlignment="1">
      <alignment horizontal="center" vertical="center" wrapText="1"/>
    </xf>
    <xf numFmtId="9" fontId="96" fillId="14" borderId="70" xfId="2" applyFont="1" applyFill="1" applyBorder="1" applyAlignment="1">
      <alignment horizontal="center" vertical="center" wrapText="1"/>
    </xf>
    <xf numFmtId="9" fontId="96" fillId="14" borderId="35" xfId="2" applyFont="1" applyFill="1" applyBorder="1" applyAlignment="1">
      <alignment horizontal="center" vertical="center" wrapText="1"/>
    </xf>
    <xf numFmtId="0" fontId="96" fillId="14" borderId="78" xfId="0" applyFont="1" applyFill="1" applyBorder="1" applyAlignment="1">
      <alignment horizontal="center" vertical="center"/>
    </xf>
    <xf numFmtId="9" fontId="96" fillId="14" borderId="56" xfId="2" applyFont="1" applyFill="1" applyBorder="1" applyAlignment="1">
      <alignment horizontal="center" vertical="center" wrapText="1"/>
    </xf>
    <xf numFmtId="0" fontId="21" fillId="0" borderId="15" xfId="7" applyFont="1" applyBorder="1" applyAlignment="1">
      <alignment vertical="center" wrapText="1"/>
    </xf>
    <xf numFmtId="0" fontId="16" fillId="0" borderId="55" xfId="0" applyFont="1" applyBorder="1" applyAlignment="1">
      <alignment horizontal="left" vertical="center" wrapText="1" indent="6"/>
    </xf>
    <xf numFmtId="9" fontId="96" fillId="14" borderId="41" xfId="2" applyFont="1" applyFill="1" applyBorder="1" applyAlignment="1">
      <alignment horizontal="center" vertical="center" wrapText="1"/>
    </xf>
    <xf numFmtId="10" fontId="84" fillId="0" borderId="16" xfId="6" applyNumberFormat="1" applyFont="1" applyFill="1" applyBorder="1" applyAlignment="1" applyProtection="1">
      <alignment horizontal="right" vertical="center" wrapText="1"/>
      <protection locked="0"/>
    </xf>
    <xf numFmtId="0" fontId="111" fillId="0" borderId="0" xfId="1" applyFont="1" applyAlignment="1">
      <alignment horizontal="right"/>
    </xf>
    <xf numFmtId="0" fontId="14" fillId="2" borderId="71" xfId="7" applyFont="1" applyFill="1" applyBorder="1" applyAlignment="1" applyProtection="1">
      <alignment horizontal="center" vertical="center" wrapText="1"/>
      <protection locked="0"/>
    </xf>
    <xf numFmtId="0" fontId="14" fillId="2" borderId="57" xfId="7" applyFont="1" applyFill="1" applyBorder="1" applyAlignment="1" applyProtection="1">
      <alignment horizontal="center" vertical="center" wrapText="1"/>
      <protection locked="0"/>
    </xf>
    <xf numFmtId="0" fontId="41" fillId="0" borderId="10" xfId="1" applyFont="1" applyBorder="1" applyAlignment="1">
      <alignment horizontal="center" vertical="center" wrapText="1"/>
    </xf>
    <xf numFmtId="0" fontId="41" fillId="0" borderId="77" xfId="1" applyFont="1" applyBorder="1" applyAlignment="1">
      <alignment vertical="center"/>
    </xf>
    <xf numFmtId="0" fontId="41" fillId="3" borderId="10" xfId="1" applyFont="1" applyFill="1" applyBorder="1" applyAlignment="1">
      <alignment horizontal="center" vertical="center" wrapText="1"/>
    </xf>
    <xf numFmtId="0" fontId="17" fillId="0" borderId="5" xfId="1" applyFont="1" applyBorder="1" applyAlignment="1" applyProtection="1">
      <alignment horizontal="center" vertical="center"/>
      <protection locked="0"/>
    </xf>
    <xf numFmtId="1" fontId="41" fillId="0" borderId="33" xfId="1" applyNumberFormat="1" applyFont="1" applyBorder="1" applyAlignment="1" applyProtection="1">
      <alignment horizontal="left"/>
      <protection locked="0"/>
    </xf>
    <xf numFmtId="1" fontId="41" fillId="0" borderId="33" xfId="1" applyNumberFormat="1" applyFont="1" applyBorder="1" applyAlignment="1">
      <alignment horizontal="left"/>
    </xf>
    <xf numFmtId="0" fontId="41" fillId="3" borderId="70" xfId="1" applyFont="1" applyFill="1" applyBorder="1" applyAlignment="1">
      <alignment vertical="center" wrapText="1"/>
    </xf>
    <xf numFmtId="0" fontId="17" fillId="0" borderId="52" xfId="1" applyFont="1" applyBorder="1" applyAlignment="1" applyProtection="1">
      <alignment vertical="center" wrapText="1"/>
      <protection locked="0"/>
    </xf>
    <xf numFmtId="0" fontId="41" fillId="3" borderId="70" xfId="1" applyFont="1" applyFill="1" applyBorder="1" applyAlignment="1" applyProtection="1">
      <alignment vertical="center" wrapText="1"/>
      <protection locked="0"/>
    </xf>
    <xf numFmtId="4" fontId="14" fillId="3" borderId="59" xfId="4" applyNumberFormat="1" applyFont="1" applyFill="1" applyBorder="1" applyAlignment="1">
      <alignment vertical="center" wrapText="1"/>
    </xf>
    <xf numFmtId="0" fontId="6" fillId="0" borderId="13" xfId="4" applyFont="1" applyBorder="1" applyProtection="1">
      <protection locked="0"/>
    </xf>
    <xf numFmtId="0" fontId="14" fillId="0" borderId="12" xfId="0" applyFont="1" applyBorder="1" applyAlignment="1">
      <alignment horizontal="center" vertical="center" wrapText="1"/>
    </xf>
    <xf numFmtId="0" fontId="65" fillId="0" borderId="55" xfId="0" applyFont="1" applyBorder="1" applyAlignment="1" applyProtection="1">
      <alignment horizontal="center" vertical="center" wrapText="1"/>
      <protection locked="0"/>
    </xf>
    <xf numFmtId="0" fontId="20" fillId="0" borderId="55"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90" fillId="0" borderId="15" xfId="0" applyFont="1" applyBorder="1" applyAlignment="1" applyProtection="1">
      <alignment horizontal="center" vertical="center" wrapText="1"/>
      <protection locked="0"/>
    </xf>
    <xf numFmtId="0" fontId="65" fillId="0" borderId="15"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167" fontId="85" fillId="3" borderId="56" xfId="1" applyNumberFormat="1" applyFont="1" applyFill="1" applyBorder="1" applyAlignment="1">
      <alignment vertical="center" wrapText="1"/>
    </xf>
    <xf numFmtId="167" fontId="85" fillId="3" borderId="52" xfId="1" applyNumberFormat="1" applyFont="1" applyFill="1" applyBorder="1" applyAlignment="1">
      <alignment vertical="center" wrapText="1"/>
    </xf>
    <xf numFmtId="167" fontId="85" fillId="3" borderId="34" xfId="1" applyNumberFormat="1" applyFont="1" applyFill="1" applyBorder="1" applyAlignment="1">
      <alignment vertical="center" wrapText="1"/>
    </xf>
    <xf numFmtId="167" fontId="85" fillId="3" borderId="57" xfId="1" applyNumberFormat="1" applyFont="1" applyFill="1" applyBorder="1" applyAlignment="1">
      <alignment vertical="center" wrapText="1"/>
    </xf>
    <xf numFmtId="3" fontId="16" fillId="0" borderId="56" xfId="1" applyNumberFormat="1" applyFont="1" applyBorder="1" applyAlignment="1" applyProtection="1">
      <alignment vertical="center" wrapText="1"/>
      <protection locked="0"/>
    </xf>
    <xf numFmtId="3" fontId="16" fillId="6" borderId="74" xfId="0" applyNumberFormat="1" applyFont="1" applyFill="1" applyBorder="1" applyAlignment="1">
      <alignment vertical="center" wrapText="1"/>
    </xf>
    <xf numFmtId="0" fontId="4" fillId="0" borderId="17" xfId="0" applyFont="1" applyBorder="1" applyAlignment="1">
      <alignment horizontal="justify" vertical="center" wrapText="1"/>
    </xf>
    <xf numFmtId="10" fontId="98" fillId="3" borderId="73" xfId="2" applyNumberFormat="1" applyFont="1" applyFill="1" applyBorder="1" applyAlignment="1">
      <alignment vertical="center" wrapText="1"/>
    </xf>
    <xf numFmtId="10" fontId="98" fillId="5" borderId="35" xfId="2" applyNumberFormat="1" applyFont="1" applyFill="1" applyBorder="1" applyAlignment="1" applyProtection="1">
      <alignment horizontal="right" vertical="center" wrapText="1"/>
      <protection locked="0"/>
    </xf>
    <xf numFmtId="10" fontId="98" fillId="3" borderId="70" xfId="2" applyNumberFormat="1" applyFont="1" applyFill="1" applyBorder="1" applyAlignment="1">
      <alignment vertical="center" wrapText="1"/>
    </xf>
    <xf numFmtId="167" fontId="14" fillId="3" borderId="23" xfId="0" applyNumberFormat="1" applyFont="1" applyFill="1" applyBorder="1" applyAlignment="1">
      <alignment vertical="center" wrapText="1"/>
    </xf>
    <xf numFmtId="167" fontId="14" fillId="3" borderId="8" xfId="0" applyNumberFormat="1" applyFont="1" applyFill="1" applyBorder="1" applyAlignment="1">
      <alignment vertical="center" wrapText="1"/>
    </xf>
    <xf numFmtId="167" fontId="14" fillId="3" borderId="19" xfId="0" applyNumberFormat="1" applyFont="1" applyFill="1" applyBorder="1" applyAlignment="1">
      <alignment vertical="center" wrapText="1"/>
    </xf>
    <xf numFmtId="167" fontId="14" fillId="3" borderId="22" xfId="0" applyNumberFormat="1" applyFont="1" applyFill="1" applyBorder="1" applyAlignment="1">
      <alignment vertical="center" wrapText="1"/>
    </xf>
    <xf numFmtId="167" fontId="14" fillId="3" borderId="16" xfId="0" applyNumberFormat="1" applyFont="1" applyFill="1" applyBorder="1" applyAlignment="1">
      <alignment vertical="center" wrapText="1"/>
    </xf>
    <xf numFmtId="167" fontId="14" fillId="3" borderId="28" xfId="0" applyNumberFormat="1" applyFont="1" applyFill="1" applyBorder="1" applyAlignment="1">
      <alignment vertical="center" wrapText="1"/>
    </xf>
    <xf numFmtId="167" fontId="14" fillId="3" borderId="9" xfId="0" applyNumberFormat="1" applyFont="1" applyFill="1" applyBorder="1" applyAlignment="1">
      <alignment vertical="center" wrapText="1"/>
    </xf>
    <xf numFmtId="10" fontId="96" fillId="3" borderId="73" xfId="2" applyNumberFormat="1" applyFont="1" applyFill="1" applyBorder="1" applyAlignment="1">
      <alignment horizontal="right" vertical="center" wrapText="1"/>
    </xf>
    <xf numFmtId="10" fontId="96" fillId="3" borderId="63" xfId="2" applyNumberFormat="1" applyFont="1" applyFill="1" applyBorder="1" applyAlignment="1">
      <alignment horizontal="right" vertical="center" wrapText="1"/>
    </xf>
    <xf numFmtId="10" fontId="96" fillId="14" borderId="70" xfId="2" applyNumberFormat="1" applyFont="1" applyFill="1" applyBorder="1" applyAlignment="1">
      <alignment horizontal="center" vertical="center" wrapText="1"/>
    </xf>
    <xf numFmtId="10" fontId="96" fillId="3" borderId="52" xfId="2" applyNumberFormat="1" applyFont="1" applyFill="1" applyBorder="1" applyAlignment="1">
      <alignment horizontal="right" vertical="center" wrapText="1"/>
    </xf>
    <xf numFmtId="10" fontId="96" fillId="3" borderId="71" xfId="2" applyNumberFormat="1" applyFont="1" applyFill="1" applyBorder="1" applyAlignment="1">
      <alignment horizontal="right" vertical="center" wrapText="1"/>
    </xf>
    <xf numFmtId="10" fontId="96" fillId="14" borderId="56" xfId="2" applyNumberFormat="1" applyFont="1" applyFill="1" applyBorder="1" applyAlignment="1">
      <alignment horizontal="center" vertical="center" wrapText="1"/>
    </xf>
    <xf numFmtId="10" fontId="96" fillId="3" borderId="57" xfId="2" applyNumberFormat="1" applyFont="1" applyFill="1" applyBorder="1" applyAlignment="1">
      <alignment horizontal="right" vertical="center" wrapText="1"/>
    </xf>
    <xf numFmtId="10" fontId="96" fillId="3" borderId="57" xfId="0" applyNumberFormat="1" applyFont="1" applyFill="1" applyBorder="1" applyAlignment="1">
      <alignment horizontal="right" vertical="center" wrapText="1"/>
    </xf>
    <xf numFmtId="10" fontId="98" fillId="3" borderId="56" xfId="2" applyNumberFormat="1" applyFont="1" applyFill="1" applyBorder="1" applyAlignment="1">
      <alignment vertical="center" wrapText="1"/>
    </xf>
    <xf numFmtId="10" fontId="98" fillId="5" borderId="35" xfId="2" applyNumberFormat="1" applyFont="1" applyFill="1" applyBorder="1" applyAlignment="1">
      <alignment vertical="center" wrapText="1"/>
    </xf>
    <xf numFmtId="9" fontId="98" fillId="3" borderId="41" xfId="2" applyFont="1" applyFill="1" applyBorder="1" applyAlignment="1">
      <alignment vertical="center" wrapText="1"/>
    </xf>
    <xf numFmtId="9" fontId="98" fillId="3" borderId="73" xfId="2" applyFont="1" applyFill="1" applyBorder="1" applyAlignment="1">
      <alignment vertical="center" wrapText="1"/>
    </xf>
    <xf numFmtId="10" fontId="98" fillId="10" borderId="35" xfId="2" applyNumberFormat="1" applyFont="1" applyFill="1" applyBorder="1" applyAlignment="1">
      <alignment vertical="center" wrapText="1"/>
    </xf>
    <xf numFmtId="2" fontId="22" fillId="0" borderId="36" xfId="0" applyNumberFormat="1" applyFont="1" applyBorder="1" applyAlignment="1">
      <alignment vertical="center" wrapText="1"/>
    </xf>
    <xf numFmtId="2" fontId="22" fillId="10" borderId="33" xfId="0" applyNumberFormat="1" applyFont="1" applyFill="1" applyBorder="1" applyAlignment="1" applyProtection="1">
      <alignment vertical="center" wrapText="1"/>
      <protection locked="0"/>
    </xf>
    <xf numFmtId="4" fontId="91" fillId="0" borderId="76" xfId="0" applyNumberFormat="1" applyFont="1" applyBorder="1" applyAlignment="1" applyProtection="1">
      <alignment vertical="center" wrapText="1"/>
      <protection locked="0"/>
    </xf>
    <xf numFmtId="0" fontId="21" fillId="0" borderId="0" xfId="7" applyFont="1" applyAlignment="1">
      <alignment horizontal="center" wrapText="1"/>
    </xf>
    <xf numFmtId="165" fontId="96" fillId="3" borderId="42" xfId="2" applyNumberFormat="1" applyFont="1" applyFill="1" applyBorder="1" applyAlignment="1">
      <alignment vertical="center" wrapText="1"/>
    </xf>
    <xf numFmtId="165" fontId="96" fillId="3" borderId="80" xfId="2" applyNumberFormat="1" applyFont="1" applyFill="1" applyBorder="1" applyAlignment="1">
      <alignment horizontal="right" vertical="center" wrapText="1"/>
    </xf>
    <xf numFmtId="165" fontId="96" fillId="14" borderId="70" xfId="2" applyNumberFormat="1" applyFont="1" applyFill="1" applyBorder="1" applyAlignment="1">
      <alignment horizontal="center" vertical="center" wrapText="1"/>
    </xf>
    <xf numFmtId="165" fontId="96" fillId="3" borderId="52" xfId="2" applyNumberFormat="1" applyFont="1" applyFill="1" applyBorder="1" applyAlignment="1">
      <alignment vertical="center" wrapText="1"/>
    </xf>
    <xf numFmtId="165" fontId="96" fillId="3" borderId="71" xfId="2" applyNumberFormat="1" applyFont="1" applyFill="1" applyBorder="1" applyAlignment="1">
      <alignment horizontal="right" vertical="center" wrapText="1"/>
    </xf>
    <xf numFmtId="165" fontId="96" fillId="14" borderId="56" xfId="2" applyNumberFormat="1" applyFont="1" applyFill="1" applyBorder="1" applyAlignment="1">
      <alignment horizontal="center" vertical="center" wrapText="1"/>
    </xf>
    <xf numFmtId="165" fontId="96" fillId="3" borderId="57" xfId="2" applyNumberFormat="1" applyFont="1" applyFill="1" applyBorder="1" applyAlignment="1">
      <alignment horizontal="right" vertical="center" wrapText="1"/>
    </xf>
    <xf numFmtId="0" fontId="97" fillId="0" borderId="15" xfId="4" applyFont="1" applyBorder="1" applyAlignment="1" applyProtection="1">
      <alignment vertical="center" wrapText="1"/>
      <protection locked="0"/>
    </xf>
    <xf numFmtId="0" fontId="97" fillId="0" borderId="60" xfId="4" applyFont="1" applyBorder="1" applyAlignment="1" applyProtection="1">
      <alignment vertical="center" wrapText="1"/>
      <protection locked="0"/>
    </xf>
    <xf numFmtId="0" fontId="97" fillId="0" borderId="16" xfId="4" applyFont="1" applyBorder="1" applyAlignment="1" applyProtection="1">
      <alignment vertical="center" wrapText="1"/>
      <protection locked="0"/>
    </xf>
    <xf numFmtId="4" fontId="91" fillId="5" borderId="78" xfId="0" applyNumberFormat="1" applyFont="1" applyFill="1" applyBorder="1" applyAlignment="1">
      <alignment horizontal="right" vertical="center" wrapText="1"/>
    </xf>
    <xf numFmtId="3" fontId="39" fillId="0" borderId="41" xfId="0" applyNumberFormat="1" applyFont="1" applyBorder="1" applyAlignment="1" applyProtection="1">
      <alignment horizontal="right" vertical="center"/>
      <protection locked="0"/>
    </xf>
    <xf numFmtId="0" fontId="32" fillId="0" borderId="0" xfId="0" applyFont="1"/>
    <xf numFmtId="3" fontId="20" fillId="3" borderId="55" xfId="0" applyNumberFormat="1" applyFont="1" applyFill="1" applyBorder="1" applyAlignment="1">
      <alignment vertical="center" wrapText="1"/>
    </xf>
    <xf numFmtId="3" fontId="20" fillId="3" borderId="21" xfId="0" applyNumberFormat="1" applyFont="1" applyFill="1" applyBorder="1" applyAlignment="1">
      <alignment vertical="center" wrapText="1"/>
    </xf>
    <xf numFmtId="3" fontId="20" fillId="3" borderId="58" xfId="0" applyNumberFormat="1" applyFont="1" applyFill="1" applyBorder="1" applyAlignment="1">
      <alignment vertical="center" wrapText="1"/>
    </xf>
    <xf numFmtId="3" fontId="20" fillId="3" borderId="72" xfId="0" applyNumberFormat="1" applyFont="1" applyFill="1" applyBorder="1" applyAlignment="1">
      <alignment vertical="center" wrapText="1"/>
    </xf>
    <xf numFmtId="3" fontId="15" fillId="3" borderId="48" xfId="0" applyNumberFormat="1" applyFont="1" applyFill="1" applyBorder="1" applyAlignment="1">
      <alignment vertical="center" wrapText="1"/>
    </xf>
    <xf numFmtId="3" fontId="15" fillId="3" borderId="20" xfId="0" applyNumberFormat="1" applyFont="1" applyFill="1" applyBorder="1" applyAlignment="1">
      <alignment vertical="center" wrapText="1"/>
    </xf>
    <xf numFmtId="3" fontId="15" fillId="3" borderId="55" xfId="0" applyNumberFormat="1" applyFont="1" applyFill="1" applyBorder="1" applyAlignment="1">
      <alignment vertical="center" wrapText="1"/>
    </xf>
    <xf numFmtId="3" fontId="15" fillId="3" borderId="21" xfId="0" applyNumberFormat="1" applyFont="1" applyFill="1" applyBorder="1" applyAlignment="1">
      <alignment vertical="center" wrapText="1"/>
    </xf>
    <xf numFmtId="3" fontId="15" fillId="3" borderId="23" xfId="0" applyNumberFormat="1" applyFont="1" applyFill="1" applyBorder="1" applyAlignment="1">
      <alignment vertical="center" wrapText="1"/>
    </xf>
    <xf numFmtId="3" fontId="15" fillId="3" borderId="8" xfId="0" applyNumberFormat="1" applyFont="1" applyFill="1" applyBorder="1" applyAlignment="1">
      <alignment vertical="center" wrapText="1"/>
    </xf>
    <xf numFmtId="3" fontId="15" fillId="3" borderId="11" xfId="0" applyNumberFormat="1" applyFont="1" applyFill="1" applyBorder="1" applyAlignment="1">
      <alignment vertical="center" wrapText="1"/>
    </xf>
    <xf numFmtId="3" fontId="15" fillId="3" borderId="22" xfId="0" applyNumberFormat="1" applyFont="1" applyFill="1" applyBorder="1" applyAlignment="1">
      <alignment vertical="center" wrapText="1"/>
    </xf>
    <xf numFmtId="3" fontId="15" fillId="3" borderId="76" xfId="0" applyNumberFormat="1" applyFont="1" applyFill="1" applyBorder="1" applyAlignment="1">
      <alignment vertical="center" wrapText="1"/>
    </xf>
    <xf numFmtId="3" fontId="15" fillId="3" borderId="64" xfId="0" applyNumberFormat="1" applyFont="1" applyFill="1" applyBorder="1" applyAlignment="1">
      <alignment vertical="center" wrapText="1"/>
    </xf>
    <xf numFmtId="3" fontId="15" fillId="3" borderId="66" xfId="0" applyNumberFormat="1" applyFont="1" applyFill="1" applyBorder="1" applyAlignment="1">
      <alignment vertical="center" wrapText="1"/>
    </xf>
    <xf numFmtId="3" fontId="15" fillId="3" borderId="65" xfId="0" applyNumberFormat="1" applyFont="1" applyFill="1" applyBorder="1" applyAlignment="1">
      <alignment vertical="center" wrapText="1"/>
    </xf>
    <xf numFmtId="3" fontId="15" fillId="3" borderId="33" xfId="0" applyNumberFormat="1" applyFont="1" applyFill="1" applyBorder="1" applyAlignment="1">
      <alignment vertical="center" wrapText="1"/>
    </xf>
    <xf numFmtId="3" fontId="15" fillId="3" borderId="35" xfId="0" applyNumberFormat="1" applyFont="1" applyFill="1" applyBorder="1" applyAlignment="1">
      <alignment vertical="center" wrapText="1"/>
    </xf>
    <xf numFmtId="3" fontId="14" fillId="3" borderId="30" xfId="0" applyNumberFormat="1" applyFont="1" applyFill="1" applyBorder="1" applyAlignment="1">
      <alignment vertical="center" wrapText="1"/>
    </xf>
    <xf numFmtId="3" fontId="14" fillId="3" borderId="9" xfId="0" applyNumberFormat="1" applyFont="1" applyFill="1" applyBorder="1" applyAlignment="1">
      <alignment vertical="center" wrapText="1"/>
    </xf>
    <xf numFmtId="3" fontId="14" fillId="3" borderId="45" xfId="0" applyNumberFormat="1" applyFont="1" applyFill="1" applyBorder="1" applyAlignment="1">
      <alignment vertical="center" wrapText="1"/>
    </xf>
    <xf numFmtId="3" fontId="16" fillId="3" borderId="0" xfId="0" applyNumberFormat="1" applyFont="1" applyFill="1" applyAlignment="1">
      <alignment vertical="center" wrapText="1"/>
    </xf>
    <xf numFmtId="10" fontId="16" fillId="3" borderId="1" xfId="0" applyNumberFormat="1" applyFont="1" applyFill="1" applyBorder="1" applyAlignment="1">
      <alignment vertical="center" wrapText="1"/>
    </xf>
    <xf numFmtId="0" fontId="15" fillId="0" borderId="35" xfId="0" applyFont="1" applyBorder="1" applyAlignment="1" applyProtection="1">
      <alignment horizontal="center" vertical="center" wrapText="1"/>
      <protection locked="0"/>
    </xf>
    <xf numFmtId="4" fontId="16" fillId="3" borderId="19" xfId="0" applyNumberFormat="1" applyFont="1" applyFill="1" applyBorder="1" applyAlignment="1">
      <alignment vertical="center" wrapText="1"/>
    </xf>
    <xf numFmtId="4" fontId="16" fillId="4" borderId="19" xfId="0" applyNumberFormat="1" applyFont="1" applyFill="1" applyBorder="1" applyAlignment="1" applyProtection="1">
      <alignment vertical="center" wrapText="1"/>
      <protection locked="0"/>
    </xf>
    <xf numFmtId="10" fontId="16" fillId="3" borderId="21" xfId="0" applyNumberFormat="1" applyFont="1" applyFill="1" applyBorder="1" applyAlignment="1">
      <alignment vertical="center" wrapText="1"/>
    </xf>
    <xf numFmtId="168" fontId="16" fillId="3" borderId="20" xfId="0" applyNumberFormat="1" applyFont="1" applyFill="1" applyBorder="1" applyAlignment="1">
      <alignment vertical="center" wrapText="1"/>
    </xf>
    <xf numFmtId="168" fontId="16" fillId="3" borderId="21" xfId="0" applyNumberFormat="1" applyFont="1" applyFill="1" applyBorder="1" applyAlignment="1">
      <alignment vertical="center" wrapText="1"/>
    </xf>
    <xf numFmtId="3" fontId="16" fillId="10" borderId="21" xfId="0" applyNumberFormat="1" applyFont="1" applyFill="1" applyBorder="1" applyAlignment="1" applyProtection="1">
      <alignment vertical="center" wrapText="1"/>
      <protection locked="0"/>
    </xf>
    <xf numFmtId="3" fontId="16" fillId="6" borderId="18" xfId="0" applyNumberFormat="1" applyFont="1" applyFill="1" applyBorder="1" applyAlignment="1" applyProtection="1">
      <alignment vertical="center" wrapText="1"/>
      <protection locked="0"/>
    </xf>
    <xf numFmtId="4" fontId="16" fillId="6" borderId="1" xfId="0" applyNumberFormat="1" applyFont="1" applyFill="1" applyBorder="1" applyAlignment="1" applyProtection="1">
      <alignment vertical="center" wrapText="1"/>
      <protection locked="0"/>
    </xf>
    <xf numFmtId="165" fontId="16" fillId="6" borderId="18" xfId="2" applyNumberFormat="1" applyFont="1" applyFill="1" applyBorder="1" applyAlignment="1" applyProtection="1">
      <alignment vertical="center" wrapText="1"/>
      <protection locked="0"/>
    </xf>
    <xf numFmtId="3" fontId="16" fillId="6" borderId="27" xfId="2" applyNumberFormat="1" applyFont="1" applyFill="1" applyBorder="1" applyAlignment="1" applyProtection="1">
      <alignment vertical="center" wrapText="1"/>
      <protection locked="0"/>
    </xf>
    <xf numFmtId="165" fontId="16" fillId="6" borderId="21" xfId="2" applyNumberFormat="1" applyFont="1" applyFill="1" applyBorder="1" applyAlignment="1" applyProtection="1">
      <alignment vertical="center" wrapText="1"/>
      <protection locked="0"/>
    </xf>
    <xf numFmtId="3" fontId="16" fillId="6" borderId="27" xfId="0" applyNumberFormat="1" applyFont="1" applyFill="1" applyBorder="1" applyAlignment="1" applyProtection="1">
      <alignment vertical="center" wrapText="1"/>
      <protection locked="0"/>
    </xf>
    <xf numFmtId="4" fontId="16" fillId="6" borderId="40" xfId="0" applyNumberFormat="1" applyFont="1" applyFill="1" applyBorder="1" applyAlignment="1" applyProtection="1">
      <alignment vertical="center" wrapText="1"/>
      <protection locked="0"/>
    </xf>
    <xf numFmtId="165" fontId="16" fillId="6" borderId="7" xfId="2" applyNumberFormat="1" applyFont="1" applyFill="1" applyBorder="1" applyAlignment="1" applyProtection="1">
      <alignment vertical="center" wrapText="1"/>
      <protection locked="0"/>
    </xf>
    <xf numFmtId="3" fontId="16" fillId="6" borderId="1" xfId="0" applyNumberFormat="1" applyFont="1" applyFill="1" applyBorder="1" applyAlignment="1" applyProtection="1">
      <alignment vertical="center" wrapText="1"/>
      <protection locked="0"/>
    </xf>
    <xf numFmtId="3" fontId="16" fillId="6" borderId="55" xfId="0" applyNumberFormat="1" applyFont="1" applyFill="1" applyBorder="1" applyAlignment="1" applyProtection="1">
      <alignment vertical="center" wrapText="1"/>
      <protection locked="0"/>
    </xf>
    <xf numFmtId="3" fontId="16" fillId="6" borderId="21" xfId="0" applyNumberFormat="1" applyFont="1" applyFill="1" applyBorder="1" applyAlignment="1" applyProtection="1">
      <alignment vertical="center" wrapText="1"/>
      <protection locked="0"/>
    </xf>
    <xf numFmtId="3" fontId="16" fillId="6" borderId="59" xfId="0" applyNumberFormat="1" applyFont="1" applyFill="1" applyBorder="1" applyAlignment="1" applyProtection="1">
      <alignment vertical="center" wrapText="1"/>
      <protection locked="0"/>
    </xf>
    <xf numFmtId="3" fontId="16" fillId="6" borderId="4" xfId="0" applyNumberFormat="1" applyFont="1" applyFill="1" applyBorder="1" applyAlignment="1" applyProtection="1">
      <alignment vertical="center" wrapText="1"/>
      <protection locked="0"/>
    </xf>
    <xf numFmtId="3" fontId="16" fillId="6" borderId="51" xfId="0" applyNumberFormat="1" applyFont="1" applyFill="1" applyBorder="1" applyAlignment="1" applyProtection="1">
      <alignment vertical="center" wrapText="1"/>
      <protection locked="0"/>
    </xf>
    <xf numFmtId="10" fontId="16" fillId="6" borderId="55" xfId="0" applyNumberFormat="1" applyFont="1" applyFill="1" applyBorder="1" applyAlignment="1" applyProtection="1">
      <alignment vertical="center" wrapText="1"/>
      <protection locked="0"/>
    </xf>
    <xf numFmtId="10" fontId="16" fillId="6" borderId="1" xfId="0" applyNumberFormat="1" applyFont="1" applyFill="1" applyBorder="1" applyAlignment="1" applyProtection="1">
      <alignment vertical="center" wrapText="1"/>
      <protection locked="0"/>
    </xf>
    <xf numFmtId="10" fontId="16" fillId="6" borderId="21" xfId="0" applyNumberFormat="1" applyFont="1" applyFill="1" applyBorder="1" applyAlignment="1" applyProtection="1">
      <alignment vertical="center" wrapText="1"/>
      <protection locked="0"/>
    </xf>
    <xf numFmtId="4" fontId="16" fillId="6" borderId="55" xfId="0" applyNumberFormat="1" applyFont="1" applyFill="1" applyBorder="1" applyAlignment="1" applyProtection="1">
      <alignment vertical="center" wrapText="1"/>
      <protection locked="0"/>
    </xf>
    <xf numFmtId="4" fontId="16" fillId="6" borderId="21" xfId="0" applyNumberFormat="1" applyFont="1" applyFill="1" applyBorder="1" applyAlignment="1" applyProtection="1">
      <alignment vertical="center" wrapText="1"/>
      <protection locked="0"/>
    </xf>
    <xf numFmtId="3" fontId="16" fillId="6" borderId="46" xfId="0" applyNumberFormat="1" applyFont="1" applyFill="1" applyBorder="1" applyAlignment="1" applyProtection="1">
      <alignment vertical="center" wrapText="1"/>
      <protection locked="0"/>
    </xf>
    <xf numFmtId="10" fontId="16" fillId="6" borderId="18" xfId="0" applyNumberFormat="1" applyFont="1" applyFill="1" applyBorder="1" applyAlignment="1" applyProtection="1">
      <alignment vertical="center" wrapText="1"/>
      <protection locked="0"/>
    </xf>
    <xf numFmtId="4" fontId="16" fillId="6" borderId="18" xfId="0" applyNumberFormat="1" applyFont="1" applyFill="1" applyBorder="1" applyAlignment="1" applyProtection="1">
      <alignment vertical="center" wrapText="1"/>
      <protection locked="0"/>
    </xf>
    <xf numFmtId="3" fontId="16" fillId="6" borderId="48" xfId="0" applyNumberFormat="1" applyFont="1" applyFill="1" applyBorder="1" applyAlignment="1" applyProtection="1">
      <alignment vertical="center" wrapText="1"/>
      <protection locked="0"/>
    </xf>
    <xf numFmtId="3" fontId="16" fillId="6" borderId="5" xfId="0" applyNumberFormat="1" applyFont="1" applyFill="1" applyBorder="1" applyAlignment="1" applyProtection="1">
      <alignment vertical="center" wrapText="1"/>
      <protection locked="0"/>
    </xf>
    <xf numFmtId="3" fontId="16" fillId="6" borderId="20" xfId="0" applyNumberFormat="1" applyFont="1" applyFill="1" applyBorder="1" applyAlignment="1" applyProtection="1">
      <alignment vertical="center" wrapText="1"/>
      <protection locked="0"/>
    </xf>
    <xf numFmtId="4" fontId="16" fillId="6" borderId="23" xfId="0" applyNumberFormat="1" applyFont="1" applyFill="1" applyBorder="1" applyAlignment="1" applyProtection="1">
      <alignment vertical="center" wrapText="1"/>
      <protection locked="0"/>
    </xf>
    <xf numFmtId="4" fontId="16" fillId="6" borderId="22" xfId="0" applyNumberFormat="1" applyFont="1" applyFill="1" applyBorder="1" applyAlignment="1" applyProtection="1">
      <alignment vertical="center" wrapText="1"/>
      <protection locked="0"/>
    </xf>
    <xf numFmtId="165" fontId="16" fillId="6" borderId="18" xfId="2" applyNumberFormat="1" applyFont="1" applyFill="1" applyBorder="1" applyAlignment="1" applyProtection="1">
      <alignment vertical="center" wrapText="1"/>
    </xf>
    <xf numFmtId="3" fontId="16" fillId="6" borderId="27" xfId="2" applyNumberFormat="1" applyFont="1" applyFill="1" applyBorder="1" applyAlignment="1" applyProtection="1">
      <alignment vertical="center" wrapText="1"/>
    </xf>
    <xf numFmtId="165" fontId="16" fillId="6" borderId="21" xfId="2" applyNumberFormat="1" applyFont="1" applyFill="1" applyBorder="1" applyAlignment="1" applyProtection="1">
      <alignment vertical="center" wrapText="1"/>
    </xf>
    <xf numFmtId="4" fontId="91" fillId="12" borderId="76" xfId="0" applyNumberFormat="1" applyFont="1" applyFill="1" applyBorder="1" applyAlignment="1">
      <alignment horizontal="right" vertical="center" wrapText="1"/>
    </xf>
    <xf numFmtId="4" fontId="91" fillId="12" borderId="78" xfId="0" applyNumberFormat="1" applyFont="1" applyFill="1" applyBorder="1" applyAlignment="1">
      <alignment horizontal="right" vertical="center" wrapText="1"/>
    </xf>
    <xf numFmtId="4" fontId="91" fillId="12" borderId="67" xfId="0" applyNumberFormat="1" applyFont="1" applyFill="1" applyBorder="1" applyAlignment="1">
      <alignment horizontal="right" vertical="center" wrapText="1"/>
    </xf>
    <xf numFmtId="4" fontId="22" fillId="12" borderId="33" xfId="0" applyNumberFormat="1" applyFont="1" applyFill="1" applyBorder="1" applyAlignment="1">
      <alignment horizontal="right" vertical="center" wrapText="1"/>
    </xf>
    <xf numFmtId="4" fontId="22" fillId="12" borderId="36" xfId="0" applyNumberFormat="1" applyFont="1" applyFill="1" applyBorder="1" applyAlignment="1">
      <alignment horizontal="right" vertical="center" wrapText="1"/>
    </xf>
    <xf numFmtId="4" fontId="22" fillId="12" borderId="56" xfId="0" applyNumberFormat="1" applyFont="1" applyFill="1" applyBorder="1" applyAlignment="1">
      <alignment horizontal="right" vertical="center" wrapText="1"/>
    </xf>
    <xf numFmtId="4" fontId="22" fillId="12" borderId="70" xfId="0" applyNumberFormat="1" applyFont="1" applyFill="1" applyBorder="1" applyAlignment="1">
      <alignment horizontal="right" vertical="center" wrapText="1"/>
    </xf>
    <xf numFmtId="4" fontId="22" fillId="12" borderId="52" xfId="0" applyNumberFormat="1" applyFont="1" applyFill="1" applyBorder="1" applyAlignment="1">
      <alignment horizontal="right" vertical="center" wrapText="1"/>
    </xf>
    <xf numFmtId="4" fontId="22" fillId="12" borderId="57" xfId="0" applyNumberFormat="1" applyFont="1" applyFill="1" applyBorder="1" applyAlignment="1">
      <alignment horizontal="right" vertical="center" wrapText="1"/>
    </xf>
    <xf numFmtId="3" fontId="48" fillId="3" borderId="57" xfId="0" applyNumberFormat="1" applyFont="1" applyFill="1" applyBorder="1" applyAlignment="1">
      <alignment horizontal="right" vertical="center" wrapText="1"/>
    </xf>
    <xf numFmtId="0" fontId="16" fillId="0" borderId="36" xfId="0" applyFont="1" applyBorder="1" applyProtection="1">
      <protection locked="0"/>
    </xf>
    <xf numFmtId="3" fontId="16" fillId="4" borderId="49" xfId="0" applyNumberFormat="1" applyFont="1" applyFill="1" applyBorder="1" applyAlignment="1">
      <alignment vertical="center" wrapText="1"/>
    </xf>
    <xf numFmtId="3" fontId="16" fillId="4" borderId="37" xfId="0" applyNumberFormat="1" applyFont="1" applyFill="1" applyBorder="1" applyAlignment="1">
      <alignment vertical="center" wrapText="1"/>
    </xf>
    <xf numFmtId="3" fontId="16" fillId="4" borderId="39" xfId="0" applyNumberFormat="1" applyFont="1" applyFill="1" applyBorder="1" applyAlignment="1">
      <alignment vertical="center" wrapText="1"/>
    </xf>
    <xf numFmtId="3" fontId="16" fillId="4" borderId="38" xfId="0" applyNumberFormat="1" applyFont="1" applyFill="1" applyBorder="1" applyAlignment="1">
      <alignment vertical="center" wrapText="1"/>
    </xf>
    <xf numFmtId="3" fontId="16" fillId="4" borderId="60" xfId="0" applyNumberFormat="1" applyFont="1" applyFill="1" applyBorder="1" applyAlignment="1">
      <alignment vertical="center" wrapText="1"/>
    </xf>
    <xf numFmtId="3" fontId="16" fillId="4" borderId="23" xfId="0" applyNumberFormat="1" applyFont="1" applyFill="1" applyBorder="1" applyAlignment="1">
      <alignment vertical="center" wrapText="1"/>
    </xf>
    <xf numFmtId="3" fontId="48" fillId="5" borderId="33" xfId="0" applyNumberFormat="1" applyFont="1" applyFill="1" applyBorder="1" applyAlignment="1">
      <alignment vertical="center" wrapText="1"/>
    </xf>
    <xf numFmtId="3" fontId="32" fillId="3" borderId="2" xfId="7" applyNumberFormat="1" applyFont="1" applyFill="1" applyBorder="1" applyAlignment="1" applyProtection="1">
      <alignment vertical="center" wrapText="1"/>
      <protection locked="0"/>
    </xf>
    <xf numFmtId="3" fontId="21" fillId="0" borderId="5" xfId="7" applyNumberFormat="1" applyFont="1" applyBorder="1" applyAlignment="1" applyProtection="1">
      <alignment vertical="center" wrapText="1"/>
      <protection locked="0"/>
    </xf>
    <xf numFmtId="4" fontId="84" fillId="3" borderId="13" xfId="4" applyNumberFormat="1" applyFont="1" applyFill="1" applyBorder="1"/>
    <xf numFmtId="0" fontId="14" fillId="0" borderId="25" xfId="4" applyFont="1" applyBorder="1" applyAlignment="1">
      <alignment vertical="center" wrapText="1"/>
    </xf>
    <xf numFmtId="167" fontId="16" fillId="10" borderId="15" xfId="1" applyNumberFormat="1" applyFont="1" applyFill="1" applyBorder="1" applyAlignment="1" applyProtection="1">
      <alignment vertical="center" wrapText="1"/>
      <protection locked="0"/>
    </xf>
    <xf numFmtId="167" fontId="16" fillId="10" borderId="2" xfId="1" applyNumberFormat="1" applyFont="1" applyFill="1" applyBorder="1" applyAlignment="1" applyProtection="1">
      <alignment vertical="center" wrapText="1"/>
      <protection locked="0"/>
    </xf>
    <xf numFmtId="167" fontId="16" fillId="10" borderId="18" xfId="1" applyNumberFormat="1" applyFont="1" applyFill="1" applyBorder="1" applyAlignment="1" applyProtection="1">
      <alignment vertical="center" wrapText="1"/>
      <protection locked="0"/>
    </xf>
    <xf numFmtId="3" fontId="16" fillId="3" borderId="15" xfId="1" applyNumberFormat="1" applyFont="1" applyFill="1" applyBorder="1" applyAlignment="1" applyProtection="1">
      <alignment vertical="center" wrapText="1"/>
      <protection locked="0"/>
    </xf>
    <xf numFmtId="3" fontId="16" fillId="3" borderId="18" xfId="1" applyNumberFormat="1" applyFont="1" applyFill="1" applyBorder="1" applyAlignment="1" applyProtection="1">
      <alignment vertical="center" wrapText="1"/>
      <protection locked="0"/>
    </xf>
    <xf numFmtId="3" fontId="16" fillId="3" borderId="1" xfId="1" applyNumberFormat="1" applyFont="1" applyFill="1" applyBorder="1" applyAlignment="1" applyProtection="1">
      <alignment vertical="center" wrapText="1"/>
      <protection locked="0"/>
    </xf>
    <xf numFmtId="3" fontId="16" fillId="10" borderId="15" xfId="1" applyNumberFormat="1" applyFont="1" applyFill="1" applyBorder="1" applyAlignment="1" applyProtection="1">
      <alignment vertical="center" wrapText="1"/>
      <protection locked="0"/>
    </xf>
    <xf numFmtId="3" fontId="16" fillId="10" borderId="18" xfId="1" applyNumberFormat="1" applyFont="1" applyFill="1" applyBorder="1" applyAlignment="1" applyProtection="1">
      <alignment vertical="center" wrapText="1"/>
      <protection locked="0"/>
    </xf>
    <xf numFmtId="3" fontId="16" fillId="10" borderId="1" xfId="1" applyNumberFormat="1" applyFont="1" applyFill="1" applyBorder="1" applyAlignment="1" applyProtection="1">
      <alignment vertical="center" wrapText="1"/>
      <protection locked="0"/>
    </xf>
    <xf numFmtId="167" fontId="16" fillId="10" borderId="27" xfId="1" applyNumberFormat="1" applyFont="1" applyFill="1" applyBorder="1" applyAlignment="1" applyProtection="1">
      <alignment vertical="center" wrapText="1"/>
      <protection locked="0"/>
    </xf>
    <xf numFmtId="167" fontId="16" fillId="10" borderId="1" xfId="1" applyNumberFormat="1" applyFont="1" applyFill="1" applyBorder="1" applyAlignment="1" applyProtection="1">
      <alignment vertical="center" wrapText="1"/>
      <protection locked="0"/>
    </xf>
    <xf numFmtId="167" fontId="16" fillId="10" borderId="21" xfId="1" applyNumberFormat="1" applyFont="1" applyFill="1" applyBorder="1" applyAlignment="1" applyProtection="1">
      <alignment vertical="center" wrapText="1"/>
      <protection locked="0"/>
    </xf>
    <xf numFmtId="167" fontId="16" fillId="10" borderId="55" xfId="1" applyNumberFormat="1" applyFont="1" applyFill="1" applyBorder="1" applyAlignment="1" applyProtection="1">
      <alignment vertical="center" wrapText="1"/>
      <protection locked="0"/>
    </xf>
    <xf numFmtId="3" fontId="16" fillId="3" borderId="27" xfId="1" applyNumberFormat="1" applyFont="1" applyFill="1" applyBorder="1" applyAlignment="1" applyProtection="1">
      <alignment vertical="center" wrapText="1"/>
      <protection locked="0"/>
    </xf>
    <xf numFmtId="3" fontId="16" fillId="3" borderId="21" xfId="1" applyNumberFormat="1" applyFont="1" applyFill="1" applyBorder="1" applyAlignment="1" applyProtection="1">
      <alignment vertical="center" wrapText="1"/>
      <protection locked="0"/>
    </xf>
    <xf numFmtId="3" fontId="16" fillId="10" borderId="27" xfId="1" applyNumberFormat="1" applyFont="1" applyFill="1" applyBorder="1" applyAlignment="1" applyProtection="1">
      <alignment vertical="center" wrapText="1"/>
      <protection locked="0"/>
    </xf>
    <xf numFmtId="3" fontId="16" fillId="10" borderId="21" xfId="1" applyNumberFormat="1" applyFont="1" applyFill="1" applyBorder="1" applyAlignment="1" applyProtection="1">
      <alignment vertical="center" wrapText="1"/>
      <protection locked="0"/>
    </xf>
    <xf numFmtId="3" fontId="16" fillId="10" borderId="55" xfId="1" applyNumberFormat="1" applyFont="1" applyFill="1" applyBorder="1" applyAlignment="1" applyProtection="1">
      <alignment vertical="center" wrapText="1"/>
      <protection locked="0"/>
    </xf>
    <xf numFmtId="3" fontId="16" fillId="10" borderId="7" xfId="1" applyNumberFormat="1" applyFont="1" applyFill="1" applyBorder="1" applyAlignment="1" applyProtection="1">
      <alignment vertical="center" wrapText="1"/>
      <protection locked="0"/>
    </xf>
    <xf numFmtId="3" fontId="16" fillId="3" borderId="40" xfId="1" applyNumberFormat="1" applyFont="1" applyFill="1" applyBorder="1" applyAlignment="1">
      <alignment vertical="center" wrapText="1"/>
    </xf>
    <xf numFmtId="3" fontId="16" fillId="3" borderId="2" xfId="1" applyNumberFormat="1" applyFont="1" applyFill="1" applyBorder="1" applyAlignment="1">
      <alignment vertical="center" wrapText="1"/>
    </xf>
    <xf numFmtId="10" fontId="16" fillId="3" borderId="18" xfId="0" applyNumberFormat="1" applyFont="1" applyFill="1" applyBorder="1" applyAlignment="1">
      <alignment vertical="center" wrapText="1"/>
    </xf>
    <xf numFmtId="10" fontId="16" fillId="3" borderId="54" xfId="2" applyNumberFormat="1" applyFont="1" applyFill="1" applyBorder="1" applyAlignment="1">
      <alignment vertical="center" wrapText="1"/>
    </xf>
    <xf numFmtId="10" fontId="16" fillId="3" borderId="39" xfId="0" applyNumberFormat="1" applyFont="1" applyFill="1" applyBorder="1" applyAlignment="1">
      <alignment vertical="center" wrapText="1"/>
    </xf>
    <xf numFmtId="3" fontId="14" fillId="4" borderId="57" xfId="0" applyNumberFormat="1" applyFont="1" applyFill="1" applyBorder="1" applyAlignment="1">
      <alignment vertical="center" wrapText="1"/>
    </xf>
    <xf numFmtId="10" fontId="16" fillId="4" borderId="54" xfId="2" applyNumberFormat="1" applyFont="1" applyFill="1" applyBorder="1" applyAlignment="1">
      <alignment vertical="center" wrapText="1"/>
    </xf>
    <xf numFmtId="3" fontId="14" fillId="4" borderId="24" xfId="0" applyNumberFormat="1" applyFont="1" applyFill="1" applyBorder="1" applyAlignment="1">
      <alignment vertical="center" wrapText="1"/>
    </xf>
    <xf numFmtId="10" fontId="16" fillId="4" borderId="39" xfId="0" applyNumberFormat="1" applyFont="1" applyFill="1" applyBorder="1" applyAlignment="1">
      <alignment vertical="center" wrapText="1"/>
    </xf>
    <xf numFmtId="3" fontId="48" fillId="4" borderId="57" xfId="0" applyNumberFormat="1" applyFont="1" applyFill="1" applyBorder="1" applyAlignment="1">
      <alignment horizontal="right" vertical="center"/>
    </xf>
    <xf numFmtId="3" fontId="48" fillId="0" borderId="36" xfId="0" applyNumberFormat="1" applyFont="1" applyBorder="1" applyAlignment="1" applyProtection="1">
      <alignment horizontal="right" vertical="center"/>
      <protection locked="0"/>
    </xf>
    <xf numFmtId="3" fontId="39" fillId="0" borderId="13" xfId="0" applyNumberFormat="1" applyFont="1" applyBorder="1" applyAlignment="1" applyProtection="1">
      <alignment horizontal="right" vertical="center"/>
      <protection locked="0"/>
    </xf>
    <xf numFmtId="3" fontId="48" fillId="0" borderId="35" xfId="0" applyNumberFormat="1" applyFont="1" applyBorder="1" applyAlignment="1" applyProtection="1">
      <alignment horizontal="right" vertical="center"/>
      <protection locked="0"/>
    </xf>
    <xf numFmtId="167" fontId="14" fillId="3" borderId="63" xfId="0" applyNumberFormat="1" applyFont="1" applyFill="1" applyBorder="1" applyAlignment="1">
      <alignment vertical="center" wrapText="1"/>
    </xf>
    <xf numFmtId="4" fontId="113" fillId="4" borderId="1" xfId="0" applyNumberFormat="1" applyFont="1" applyFill="1" applyBorder="1" applyAlignment="1" applyProtection="1">
      <alignment vertical="center" wrapText="1"/>
      <protection locked="0"/>
    </xf>
    <xf numFmtId="3" fontId="29" fillId="5" borderId="36" xfId="0" applyNumberFormat="1" applyFont="1" applyFill="1" applyBorder="1" applyAlignment="1" applyProtection="1">
      <alignment vertical="center" wrapText="1"/>
      <protection locked="0"/>
    </xf>
    <xf numFmtId="3" fontId="14" fillId="5" borderId="34" xfId="0" applyNumberFormat="1" applyFont="1" applyFill="1" applyBorder="1" applyAlignment="1" applyProtection="1">
      <alignment vertical="center" wrapText="1"/>
      <protection locked="0"/>
    </xf>
    <xf numFmtId="3" fontId="14" fillId="5" borderId="52" xfId="0" applyNumberFormat="1" applyFont="1" applyFill="1" applyBorder="1" applyAlignment="1" applyProtection="1">
      <alignment vertical="center" wrapText="1"/>
      <protection locked="0"/>
    </xf>
    <xf numFmtId="3" fontId="14" fillId="5" borderId="57" xfId="0" applyNumberFormat="1" applyFont="1" applyFill="1" applyBorder="1" applyAlignment="1" applyProtection="1">
      <alignment vertical="center" wrapText="1"/>
      <protection locked="0"/>
    </xf>
    <xf numFmtId="3" fontId="14" fillId="5" borderId="33" xfId="0" applyNumberFormat="1" applyFont="1" applyFill="1" applyBorder="1" applyAlignment="1" applyProtection="1">
      <alignment vertical="center" wrapText="1"/>
      <protection locked="0"/>
    </xf>
    <xf numFmtId="3" fontId="14" fillId="5" borderId="36" xfId="0" applyNumberFormat="1" applyFont="1" applyFill="1" applyBorder="1" applyAlignment="1" applyProtection="1">
      <alignment vertical="center" wrapText="1"/>
      <protection locked="0"/>
    </xf>
    <xf numFmtId="3" fontId="14" fillId="5" borderId="35" xfId="0" applyNumberFormat="1" applyFont="1" applyFill="1" applyBorder="1" applyAlignment="1" applyProtection="1">
      <alignment vertical="center" wrapText="1"/>
      <protection locked="0"/>
    </xf>
    <xf numFmtId="4" fontId="113" fillId="4" borderId="2" xfId="0" applyNumberFormat="1" applyFont="1" applyFill="1" applyBorder="1" applyAlignment="1" applyProtection="1">
      <alignment vertical="center" wrapText="1"/>
      <protection locked="0"/>
    </xf>
    <xf numFmtId="0" fontId="90" fillId="0" borderId="13" xfId="0" applyFont="1" applyBorder="1" applyAlignment="1">
      <alignment horizontal="center" vertical="center" wrapText="1"/>
    </xf>
    <xf numFmtId="0" fontId="64" fillId="12" borderId="0" xfId="7" quotePrefix="1" applyFont="1" applyFill="1"/>
    <xf numFmtId="0" fontId="105" fillId="12" borderId="0" xfId="0" applyFont="1" applyFill="1"/>
    <xf numFmtId="0" fontId="62" fillId="12" borderId="0" xfId="0" applyFont="1" applyFill="1"/>
    <xf numFmtId="0" fontId="3" fillId="4" borderId="52" xfId="0" applyFont="1" applyFill="1" applyBorder="1" applyAlignment="1">
      <alignment horizontal="center" vertical="center"/>
    </xf>
    <xf numFmtId="0" fontId="3" fillId="2" borderId="71" xfId="0" applyFont="1" applyFill="1" applyBorder="1" applyAlignment="1">
      <alignment horizontal="center" vertical="center"/>
    </xf>
    <xf numFmtId="3" fontId="2" fillId="2" borderId="47" xfId="0" applyNumberFormat="1" applyFont="1" applyFill="1" applyBorder="1" applyAlignment="1">
      <alignment vertical="center"/>
    </xf>
    <xf numFmtId="3" fontId="2" fillId="2" borderId="40" xfId="0" applyNumberFormat="1" applyFont="1" applyFill="1" applyBorder="1" applyAlignment="1">
      <alignment vertical="center"/>
    </xf>
    <xf numFmtId="4" fontId="2" fillId="2" borderId="40" xfId="0" applyNumberFormat="1" applyFont="1" applyFill="1" applyBorder="1" applyAlignment="1">
      <alignment vertical="center"/>
    </xf>
    <xf numFmtId="4" fontId="2" fillId="2" borderId="75" xfId="0" applyNumberFormat="1" applyFont="1" applyFill="1" applyBorder="1" applyAlignment="1">
      <alignment vertical="center"/>
    </xf>
    <xf numFmtId="3" fontId="22" fillId="3" borderId="45" xfId="0" applyNumberFormat="1" applyFont="1" applyFill="1" applyBorder="1" applyAlignment="1">
      <alignment vertical="center"/>
    </xf>
    <xf numFmtId="3" fontId="3" fillId="3" borderId="71" xfId="0" applyNumberFormat="1" applyFont="1" applyFill="1" applyBorder="1" applyAlignment="1">
      <alignment vertical="center"/>
    </xf>
    <xf numFmtId="0" fontId="3" fillId="2" borderId="70" xfId="0" applyFont="1" applyFill="1" applyBorder="1" applyAlignment="1">
      <alignment horizontal="center" vertical="center"/>
    </xf>
    <xf numFmtId="3" fontId="2" fillId="2" borderId="3" xfId="0" applyNumberFormat="1" applyFont="1" applyFill="1" applyBorder="1" applyAlignment="1">
      <alignment vertical="center"/>
    </xf>
    <xf numFmtId="3" fontId="2" fillId="2" borderId="2" xfId="0" applyNumberFormat="1" applyFont="1" applyFill="1" applyBorder="1" applyAlignment="1">
      <alignment vertical="center"/>
    </xf>
    <xf numFmtId="4" fontId="2" fillId="2" borderId="2" xfId="0" applyNumberFormat="1" applyFont="1" applyFill="1" applyBorder="1" applyAlignment="1">
      <alignment vertical="center"/>
    </xf>
    <xf numFmtId="4" fontId="2" fillId="2" borderId="38" xfId="0" applyNumberFormat="1" applyFont="1" applyFill="1" applyBorder="1" applyAlignment="1">
      <alignment vertical="center"/>
    </xf>
    <xf numFmtId="3" fontId="22" fillId="3" borderId="11" xfId="0" applyNumberFormat="1" applyFont="1" applyFill="1" applyBorder="1" applyAlignment="1">
      <alignment vertical="center"/>
    </xf>
    <xf numFmtId="3" fontId="3" fillId="3" borderId="70" xfId="0" applyNumberFormat="1" applyFont="1" applyFill="1" applyBorder="1" applyAlignment="1">
      <alignment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3" fontId="2" fillId="2" borderId="44" xfId="0" applyNumberFormat="1" applyFont="1" applyFill="1" applyBorder="1" applyAlignment="1">
      <alignment vertical="center"/>
    </xf>
    <xf numFmtId="3" fontId="2" fillId="2" borderId="24" xfId="0" applyNumberFormat="1" applyFont="1" applyFill="1" applyBorder="1" applyAlignment="1">
      <alignment vertical="center"/>
    </xf>
    <xf numFmtId="3" fontId="2" fillId="2" borderId="27" xfId="0" applyNumberFormat="1" applyFont="1" applyFill="1" applyBorder="1" applyAlignment="1">
      <alignment vertical="center"/>
    </xf>
    <xf numFmtId="3" fontId="2" fillId="2" borderId="7" xfId="0" applyNumberFormat="1" applyFont="1" applyFill="1" applyBorder="1" applyAlignment="1">
      <alignment vertical="center"/>
    </xf>
    <xf numFmtId="4" fontId="2" fillId="2" borderId="27" xfId="0" applyNumberFormat="1" applyFont="1" applyFill="1" applyBorder="1" applyAlignment="1">
      <alignment vertical="center"/>
    </xf>
    <xf numFmtId="4" fontId="2" fillId="2" borderId="7" xfId="0" applyNumberFormat="1" applyFont="1" applyFill="1" applyBorder="1" applyAlignment="1">
      <alignment vertical="center"/>
    </xf>
    <xf numFmtId="4" fontId="2" fillId="2" borderId="49" xfId="0" applyNumberFormat="1" applyFont="1" applyFill="1" applyBorder="1" applyAlignment="1">
      <alignment vertical="center"/>
    </xf>
    <xf numFmtId="4" fontId="2" fillId="2" borderId="39" xfId="0" applyNumberFormat="1" applyFont="1" applyFill="1" applyBorder="1" applyAlignment="1">
      <alignment vertical="center"/>
    </xf>
    <xf numFmtId="3" fontId="22" fillId="3" borderId="28" xfId="0" applyNumberFormat="1" applyFont="1" applyFill="1" applyBorder="1" applyAlignment="1">
      <alignment vertical="center"/>
    </xf>
    <xf numFmtId="3" fontId="3" fillId="3" borderId="56" xfId="0" applyNumberFormat="1" applyFont="1" applyFill="1" applyBorder="1" applyAlignment="1">
      <alignment vertical="center"/>
    </xf>
    <xf numFmtId="3" fontId="3" fillId="3" borderId="57" xfId="0" applyNumberFormat="1" applyFont="1" applyFill="1" applyBorder="1" applyAlignment="1">
      <alignment vertical="center"/>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5"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2"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0"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60" xfId="0" applyFont="1" applyBorder="1" applyAlignment="1">
      <alignment horizontal="center" vertical="center" wrapText="1"/>
    </xf>
    <xf numFmtId="0" fontId="22" fillId="0" borderId="59" xfId="0" applyFont="1" applyBorder="1" applyAlignment="1">
      <alignment horizontal="center" vertical="center"/>
    </xf>
    <xf numFmtId="0" fontId="22" fillId="0" borderId="46"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21" fillId="0" borderId="76" xfId="0" applyFont="1" applyBorder="1" applyAlignment="1">
      <alignment horizontal="center" vertical="center"/>
    </xf>
    <xf numFmtId="0" fontId="21" fillId="0" borderId="0" xfId="0" applyFont="1" applyAlignment="1">
      <alignment horizontal="center" vertical="center"/>
    </xf>
    <xf numFmtId="0" fontId="21" fillId="0" borderId="65" xfId="0" applyFont="1" applyBorder="1" applyAlignment="1">
      <alignment horizontal="center" vertical="center"/>
    </xf>
    <xf numFmtId="0" fontId="22" fillId="0" borderId="78"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2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horizontal="center" vertical="center" wrapText="1"/>
    </xf>
    <xf numFmtId="0" fontId="21" fillId="0" borderId="65"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0" xfId="0" applyFont="1" applyBorder="1" applyAlignment="1">
      <alignment horizontal="center" vertical="center" wrapText="1"/>
    </xf>
    <xf numFmtId="0" fontId="22" fillId="0" borderId="37"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44" xfId="0" applyFont="1" applyBorder="1" applyAlignment="1">
      <alignment horizontal="center" vertical="center" wrapText="1"/>
    </xf>
    <xf numFmtId="0" fontId="22" fillId="0" borderId="51" xfId="0" applyFont="1" applyBorder="1" applyAlignment="1">
      <alignment horizontal="center" vertical="center"/>
    </xf>
    <xf numFmtId="0" fontId="22" fillId="0" borderId="72" xfId="0" applyFont="1" applyBorder="1" applyAlignment="1">
      <alignment horizontal="center" vertical="center" wrapText="1"/>
    </xf>
    <xf numFmtId="0" fontId="21" fillId="0" borderId="76"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65" xfId="0" applyFont="1" applyBorder="1" applyAlignment="1" applyProtection="1">
      <alignment horizontal="center" vertical="center" wrapText="1"/>
      <protection locked="0"/>
    </xf>
    <xf numFmtId="0" fontId="21" fillId="0" borderId="48"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33" xfId="0" applyFont="1" applyBorder="1" applyAlignment="1">
      <alignment horizontal="center" vertical="center" wrapText="1"/>
    </xf>
    <xf numFmtId="0" fontId="32" fillId="3" borderId="61" xfId="0" applyFont="1" applyFill="1" applyBorder="1" applyAlignment="1">
      <alignment horizontal="center" vertical="center" wrapText="1"/>
    </xf>
    <xf numFmtId="0" fontId="32" fillId="3" borderId="62" xfId="0" applyFont="1" applyFill="1" applyBorder="1" applyAlignment="1">
      <alignment horizontal="center" vertical="center" wrapText="1"/>
    </xf>
    <xf numFmtId="0" fontId="32" fillId="3" borderId="63" xfId="0" applyFont="1" applyFill="1" applyBorder="1" applyAlignment="1">
      <alignment horizontal="center" vertical="center" wrapText="1"/>
    </xf>
    <xf numFmtId="0" fontId="32" fillId="3" borderId="59" xfId="0" applyFont="1" applyFill="1" applyBorder="1" applyAlignment="1">
      <alignment horizontal="center" vertical="center" wrapText="1"/>
    </xf>
    <xf numFmtId="0" fontId="32" fillId="3" borderId="46" xfId="0" applyFont="1" applyFill="1" applyBorder="1" applyAlignment="1">
      <alignment horizontal="center" vertical="center" wrapText="1"/>
    </xf>
    <xf numFmtId="0" fontId="32" fillId="3" borderId="51" xfId="0" applyFont="1" applyFill="1" applyBorder="1" applyAlignment="1">
      <alignment horizontal="center" vertical="center" wrapText="1"/>
    </xf>
    <xf numFmtId="0" fontId="21" fillId="0" borderId="46"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0" xfId="0" applyFont="1" applyAlignment="1">
      <alignment horizontal="center" vertical="center" wrapText="1"/>
    </xf>
    <xf numFmtId="0" fontId="14" fillId="0" borderId="65"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55" xfId="0" applyFont="1" applyBorder="1" applyAlignment="1">
      <alignment horizontal="center" vertical="center" wrapText="1"/>
    </xf>
    <xf numFmtId="0" fontId="21" fillId="0" borderId="55" xfId="0" applyFont="1" applyBorder="1" applyAlignment="1">
      <alignment horizontal="center" vertical="center" wrapText="1"/>
    </xf>
    <xf numFmtId="0" fontId="15" fillId="0" borderId="14" xfId="0" applyFont="1" applyBorder="1" applyAlignment="1">
      <alignment horizontal="center" vertical="center" wrapText="1"/>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64" xfId="0" applyFont="1" applyBorder="1" applyAlignment="1">
      <alignment horizontal="center" vertical="center" wrapText="1"/>
    </xf>
    <xf numFmtId="0" fontId="22" fillId="0" borderId="0" xfId="0" applyFont="1" applyAlignment="1">
      <alignment horizontal="center" vertical="center" wrapText="1"/>
    </xf>
    <xf numFmtId="0" fontId="21" fillId="0" borderId="76"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21" fillId="0" borderId="12" xfId="7" applyFont="1" applyBorder="1" applyAlignment="1">
      <alignment horizontal="center" vertical="center" wrapText="1"/>
    </xf>
    <xf numFmtId="0" fontId="21" fillId="0" borderId="13" xfId="7" applyFont="1" applyBorder="1" applyAlignment="1">
      <alignment horizontal="center" vertical="center" wrapText="1"/>
    </xf>
    <xf numFmtId="0" fontId="21" fillId="0" borderId="32" xfId="7" applyFont="1" applyBorder="1" applyAlignment="1">
      <alignment horizontal="center" vertical="center" wrapText="1"/>
    </xf>
    <xf numFmtId="0" fontId="52" fillId="0" borderId="12" xfId="1" applyFont="1" applyBorder="1" applyAlignment="1">
      <alignment horizontal="center" vertical="center" wrapText="1"/>
    </xf>
    <xf numFmtId="0" fontId="52" fillId="0" borderId="13" xfId="1" applyFont="1" applyBorder="1" applyAlignment="1">
      <alignment horizontal="center" vertical="center" wrapText="1"/>
    </xf>
    <xf numFmtId="0" fontId="52" fillId="0" borderId="32" xfId="1" applyFont="1" applyBorder="1" applyAlignment="1">
      <alignment horizontal="center" vertical="center" wrapText="1"/>
    </xf>
    <xf numFmtId="0" fontId="21" fillId="0" borderId="33" xfId="7" applyFont="1" applyBorder="1" applyAlignment="1">
      <alignment horizontal="center" vertical="center" wrapText="1"/>
    </xf>
    <xf numFmtId="0" fontId="21" fillId="0" borderId="34" xfId="7" applyFont="1" applyBorder="1" applyAlignment="1">
      <alignment horizontal="center" vertical="center" wrapText="1"/>
    </xf>
    <xf numFmtId="0" fontId="21" fillId="0" borderId="35" xfId="7" applyFont="1" applyBorder="1" applyAlignment="1">
      <alignment horizontal="center" vertical="center" wrapText="1"/>
    </xf>
    <xf numFmtId="0" fontId="21" fillId="0" borderId="61" xfId="7" applyFont="1" applyBorder="1" applyAlignment="1">
      <alignment horizontal="center" vertical="center" wrapText="1"/>
    </xf>
    <xf numFmtId="0" fontId="21" fillId="0" borderId="62" xfId="7" applyFont="1" applyBorder="1" applyAlignment="1">
      <alignment horizontal="center" vertical="center" wrapText="1"/>
    </xf>
    <xf numFmtId="0" fontId="21" fillId="0" borderId="63" xfId="7" applyFont="1" applyBorder="1" applyAlignment="1">
      <alignment horizontal="center" vertical="center" wrapText="1"/>
    </xf>
    <xf numFmtId="0" fontId="21" fillId="0" borderId="76" xfId="7" applyFont="1" applyBorder="1" applyAlignment="1">
      <alignment horizontal="center" vertical="center" wrapText="1"/>
    </xf>
    <xf numFmtId="0" fontId="21" fillId="0" borderId="0" xfId="7" applyFont="1" applyAlignment="1">
      <alignment horizontal="center" vertical="center" wrapText="1"/>
    </xf>
    <xf numFmtId="0" fontId="21" fillId="0" borderId="65" xfId="7" applyFont="1" applyBorder="1" applyAlignment="1">
      <alignment horizontal="center" vertical="center" wrapText="1"/>
    </xf>
    <xf numFmtId="4" fontId="21" fillId="2" borderId="12" xfId="7" applyNumberFormat="1" applyFont="1" applyFill="1" applyBorder="1" applyAlignment="1">
      <alignment horizontal="center" vertical="center" wrapText="1"/>
    </xf>
    <xf numFmtId="4" fontId="21" fillId="2" borderId="32" xfId="7" applyNumberFormat="1" applyFont="1" applyFill="1" applyBorder="1" applyAlignment="1">
      <alignment horizontal="center" vertical="center" wrapText="1"/>
    </xf>
    <xf numFmtId="4" fontId="21" fillId="2" borderId="13" xfId="7" applyNumberFormat="1" applyFont="1" applyFill="1" applyBorder="1" applyAlignment="1">
      <alignment horizontal="center" vertical="center" wrapText="1"/>
    </xf>
    <xf numFmtId="4" fontId="21" fillId="2" borderId="76" xfId="7" applyNumberFormat="1" applyFont="1" applyFill="1" applyBorder="1" applyAlignment="1">
      <alignment horizontal="center" vertical="center" wrapText="1"/>
    </xf>
    <xf numFmtId="0" fontId="21" fillId="2" borderId="56" xfId="7" applyFont="1" applyFill="1" applyBorder="1" applyAlignment="1">
      <alignment horizontal="center" vertical="center" wrapText="1"/>
    </xf>
    <xf numFmtId="0" fontId="21" fillId="2" borderId="52" xfId="7" applyFont="1" applyFill="1" applyBorder="1" applyAlignment="1">
      <alignment horizontal="center" vertical="center" wrapText="1"/>
    </xf>
    <xf numFmtId="0" fontId="21" fillId="2" borderId="57" xfId="7" applyFont="1" applyFill="1" applyBorder="1" applyAlignment="1">
      <alignment horizontal="center" vertical="center" wrapText="1"/>
    </xf>
    <xf numFmtId="4" fontId="21" fillId="2" borderId="33" xfId="7" applyNumberFormat="1" applyFont="1" applyFill="1" applyBorder="1" applyAlignment="1">
      <alignment horizontal="center" vertical="center" wrapText="1"/>
    </xf>
    <xf numFmtId="4" fontId="21" fillId="2" borderId="34" xfId="7" applyNumberFormat="1" applyFont="1" applyFill="1" applyBorder="1" applyAlignment="1">
      <alignment horizontal="center" vertical="center" wrapText="1"/>
    </xf>
    <xf numFmtId="4" fontId="21" fillId="2" borderId="35" xfId="7" applyNumberFormat="1" applyFont="1" applyFill="1" applyBorder="1" applyAlignment="1">
      <alignment horizontal="center" vertical="center" wrapText="1"/>
    </xf>
    <xf numFmtId="0" fontId="22" fillId="0" borderId="75"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47" xfId="0" applyFont="1" applyBorder="1" applyAlignment="1">
      <alignment horizontal="center" vertical="center" wrapText="1"/>
    </xf>
    <xf numFmtId="4" fontId="21" fillId="2" borderId="61" xfId="7" applyNumberFormat="1" applyFont="1" applyFill="1" applyBorder="1" applyAlignment="1">
      <alignment horizontal="center" vertical="center" wrapText="1"/>
    </xf>
    <xf numFmtId="4" fontId="21" fillId="2" borderId="62" xfId="7" applyNumberFormat="1" applyFont="1" applyFill="1" applyBorder="1" applyAlignment="1">
      <alignment horizontal="center" vertical="center" wrapText="1"/>
    </xf>
    <xf numFmtId="4" fontId="21" fillId="2" borderId="63" xfId="7" applyNumberFormat="1" applyFont="1" applyFill="1" applyBorder="1" applyAlignment="1">
      <alignment horizontal="center" vertical="center" wrapText="1"/>
    </xf>
    <xf numFmtId="4" fontId="21" fillId="2" borderId="29" xfId="7" applyNumberFormat="1" applyFont="1" applyFill="1" applyBorder="1" applyAlignment="1">
      <alignment horizontal="center" vertical="center" wrapText="1"/>
    </xf>
    <xf numFmtId="4" fontId="21" fillId="2" borderId="30" xfId="7" applyNumberFormat="1" applyFont="1" applyFill="1" applyBorder="1" applyAlignment="1">
      <alignment horizontal="center" vertical="center" wrapText="1"/>
    </xf>
    <xf numFmtId="4" fontId="21" fillId="2" borderId="31" xfId="7" applyNumberFormat="1" applyFont="1" applyFill="1" applyBorder="1" applyAlignment="1">
      <alignment horizontal="center" vertical="center" wrapText="1"/>
    </xf>
    <xf numFmtId="0" fontId="21" fillId="2" borderId="33" xfId="7" applyFont="1" applyFill="1" applyBorder="1" applyAlignment="1">
      <alignment horizontal="center" vertical="center" wrapText="1"/>
    </xf>
    <xf numFmtId="0" fontId="21" fillId="2" borderId="34" xfId="7" applyFont="1" applyFill="1" applyBorder="1" applyAlignment="1">
      <alignment horizontal="center" vertical="center" wrapText="1"/>
    </xf>
    <xf numFmtId="0" fontId="21" fillId="2" borderId="35" xfId="7" applyFont="1" applyFill="1" applyBorder="1" applyAlignment="1">
      <alignment horizontal="center" vertical="center" wrapText="1"/>
    </xf>
    <xf numFmtId="0" fontId="17" fillId="0" borderId="40" xfId="1" applyFont="1" applyBorder="1" applyAlignment="1" applyProtection="1">
      <alignment horizontal="left"/>
      <protection locked="0"/>
    </xf>
    <xf numFmtId="0" fontId="17" fillId="0" borderId="18" xfId="1" applyFont="1" applyBorder="1" applyAlignment="1" applyProtection="1">
      <alignment horizontal="left"/>
      <protection locked="0"/>
    </xf>
    <xf numFmtId="0" fontId="17" fillId="0" borderId="45" xfId="1" applyFont="1" applyBorder="1" applyAlignment="1" applyProtection="1">
      <alignment horizontal="left"/>
      <protection locked="0"/>
    </xf>
    <xf numFmtId="0" fontId="17" fillId="0" borderId="19" xfId="1" applyFont="1" applyBorder="1" applyAlignment="1" applyProtection="1">
      <alignment horizontal="left"/>
      <protection locked="0"/>
    </xf>
    <xf numFmtId="0" fontId="21" fillId="2" borderId="12" xfId="7" applyFont="1" applyFill="1" applyBorder="1" applyAlignment="1">
      <alignment horizontal="center" vertical="center" wrapText="1"/>
    </xf>
    <xf numFmtId="0" fontId="21" fillId="2" borderId="13" xfId="7" applyFont="1" applyFill="1" applyBorder="1" applyAlignment="1">
      <alignment horizontal="center" vertical="center" wrapText="1"/>
    </xf>
    <xf numFmtId="0" fontId="21" fillId="2" borderId="32" xfId="7" applyFont="1" applyFill="1" applyBorder="1" applyAlignment="1">
      <alignment horizontal="center" vertical="center" wrapText="1"/>
    </xf>
    <xf numFmtId="0" fontId="21" fillId="2" borderId="65" xfId="7" applyFont="1" applyFill="1" applyBorder="1" applyAlignment="1">
      <alignment horizontal="center" vertical="center" wrapText="1"/>
    </xf>
    <xf numFmtId="0" fontId="21" fillId="2" borderId="31" xfId="7" applyFont="1" applyFill="1" applyBorder="1" applyAlignment="1">
      <alignment horizontal="center" vertical="center" wrapText="1"/>
    </xf>
    <xf numFmtId="0" fontId="21" fillId="2" borderId="61" xfId="7" applyFont="1" applyFill="1" applyBorder="1" applyAlignment="1">
      <alignment horizontal="center" vertical="center" wrapText="1"/>
    </xf>
    <xf numFmtId="0" fontId="21" fillId="2" borderId="62" xfId="7" applyFont="1" applyFill="1" applyBorder="1" applyAlignment="1">
      <alignment horizontal="center" vertical="center" wrapText="1"/>
    </xf>
    <xf numFmtId="0" fontId="21" fillId="2" borderId="63" xfId="7" applyFont="1" applyFill="1" applyBorder="1" applyAlignment="1">
      <alignment horizontal="center" vertical="center" wrapText="1"/>
    </xf>
    <xf numFmtId="0" fontId="21" fillId="2" borderId="29" xfId="7" applyFont="1" applyFill="1" applyBorder="1" applyAlignment="1">
      <alignment horizontal="center" vertical="center" wrapText="1"/>
    </xf>
    <xf numFmtId="0" fontId="21" fillId="2" borderId="30" xfId="7" applyFont="1" applyFill="1" applyBorder="1" applyAlignment="1">
      <alignment horizontal="center" vertical="center" wrapText="1"/>
    </xf>
    <xf numFmtId="0" fontId="21" fillId="2" borderId="56" xfId="7" applyFont="1" applyFill="1" applyBorder="1" applyAlignment="1" applyProtection="1">
      <alignment horizontal="center" vertical="center" wrapText="1"/>
      <protection locked="0"/>
    </xf>
    <xf numFmtId="0" fontId="21" fillId="2" borderId="52" xfId="7" applyFont="1" applyFill="1" applyBorder="1" applyAlignment="1" applyProtection="1">
      <alignment horizontal="center" vertical="center" wrapText="1"/>
      <protection locked="0"/>
    </xf>
    <xf numFmtId="0" fontId="21" fillId="2" borderId="57" xfId="7" applyFont="1" applyFill="1" applyBorder="1" applyAlignment="1" applyProtection="1">
      <alignment horizontal="center" vertical="center" wrapText="1"/>
      <protection locked="0"/>
    </xf>
    <xf numFmtId="0" fontId="14" fillId="0" borderId="13" xfId="0" applyFont="1" applyBorder="1" applyAlignment="1">
      <alignment horizontal="right" vertical="center"/>
    </xf>
    <xf numFmtId="0" fontId="14" fillId="0" borderId="61" xfId="0" applyFont="1" applyBorder="1" applyAlignment="1">
      <alignment horizontal="right" vertical="center"/>
    </xf>
    <xf numFmtId="0" fontId="14" fillId="0" borderId="29" xfId="0" applyFont="1" applyBorder="1" applyAlignment="1">
      <alignment horizontal="right" vertical="center"/>
    </xf>
    <xf numFmtId="0" fontId="21" fillId="3" borderId="13" xfId="0" applyFont="1" applyFill="1" applyBorder="1" applyAlignment="1">
      <alignment horizontal="center" vertical="center" wrapText="1"/>
    </xf>
    <xf numFmtId="0" fontId="21" fillId="3" borderId="65"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0" borderId="32"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29" xfId="0" applyFont="1" applyBorder="1" applyAlignment="1">
      <alignment horizontal="center" vertical="center" wrapText="1"/>
    </xf>
    <xf numFmtId="0" fontId="63" fillId="3" borderId="61" xfId="0" applyFont="1" applyFill="1" applyBorder="1" applyAlignment="1">
      <alignment horizontal="center" vertical="center" wrapText="1"/>
    </xf>
    <xf numFmtId="0" fontId="63" fillId="3" borderId="62" xfId="0" applyFont="1" applyFill="1" applyBorder="1" applyAlignment="1">
      <alignment horizontal="center" vertical="center" wrapText="1"/>
    </xf>
    <xf numFmtId="0" fontId="63" fillId="3" borderId="63" xfId="0" applyFont="1" applyFill="1" applyBorder="1" applyAlignment="1">
      <alignment horizontal="center" vertical="center" wrapText="1"/>
    </xf>
    <xf numFmtId="0" fontId="63" fillId="3" borderId="29" xfId="0" applyFont="1" applyFill="1" applyBorder="1" applyAlignment="1">
      <alignment horizontal="center" vertical="center" wrapText="1"/>
    </xf>
    <xf numFmtId="0" fontId="63" fillId="3" borderId="30" xfId="0" applyFont="1" applyFill="1" applyBorder="1" applyAlignment="1">
      <alignment horizontal="center" vertical="center" wrapText="1"/>
    </xf>
    <xf numFmtId="0" fontId="63" fillId="3" borderId="31" xfId="0" applyFont="1" applyFill="1" applyBorder="1" applyAlignment="1">
      <alignment horizontal="center" vertical="center" wrapText="1"/>
    </xf>
    <xf numFmtId="0" fontId="21" fillId="3" borderId="76"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29"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1" fillId="3" borderId="0" xfId="0" applyFont="1" applyFill="1" applyAlignment="1" applyProtection="1">
      <alignment horizontal="center" vertical="center" wrapText="1"/>
      <protection locked="0"/>
    </xf>
    <xf numFmtId="0" fontId="21" fillId="3" borderId="65" xfId="0" applyFont="1" applyFill="1" applyBorder="1" applyAlignment="1" applyProtection="1">
      <alignment horizontal="center" vertical="center" wrapText="1"/>
      <protection locked="0"/>
    </xf>
    <xf numFmtId="0" fontId="21" fillId="3" borderId="30" xfId="0" applyFont="1" applyFill="1" applyBorder="1" applyAlignment="1" applyProtection="1">
      <alignment horizontal="center" vertical="center" wrapText="1"/>
      <protection locked="0"/>
    </xf>
    <xf numFmtId="0" fontId="21" fillId="3" borderId="31" xfId="0" applyFont="1" applyFill="1" applyBorder="1" applyAlignment="1" applyProtection="1">
      <alignment horizontal="center" vertical="center" wrapText="1"/>
      <protection locked="0"/>
    </xf>
    <xf numFmtId="0" fontId="21" fillId="3" borderId="33" xfId="7" applyFont="1" applyFill="1" applyBorder="1" applyAlignment="1" applyProtection="1">
      <alignment horizontal="center" vertical="center" wrapText="1"/>
      <protection locked="0"/>
    </xf>
    <xf numFmtId="0" fontId="21" fillId="3" borderId="34" xfId="7" applyFont="1" applyFill="1" applyBorder="1" applyAlignment="1" applyProtection="1">
      <alignment horizontal="center" vertical="center" wrapText="1"/>
      <protection locked="0"/>
    </xf>
    <xf numFmtId="0" fontId="21" fillId="3" borderId="35" xfId="7" applyFont="1" applyFill="1" applyBorder="1" applyAlignment="1" applyProtection="1">
      <alignment horizontal="center" vertical="center" wrapText="1"/>
      <protection locked="0"/>
    </xf>
    <xf numFmtId="0" fontId="21" fillId="4" borderId="29" xfId="7" applyFont="1" applyFill="1" applyBorder="1" applyAlignment="1" applyProtection="1">
      <alignment horizontal="center" vertical="center" wrapText="1"/>
      <protection locked="0"/>
    </xf>
    <xf numFmtId="0" fontId="21" fillId="4" borderId="30" xfId="7" applyFont="1" applyFill="1" applyBorder="1" applyAlignment="1" applyProtection="1">
      <alignment horizontal="center" vertical="center" wrapText="1"/>
      <protection locked="0"/>
    </xf>
    <xf numFmtId="0" fontId="21" fillId="4" borderId="33" xfId="7" applyFont="1" applyFill="1" applyBorder="1" applyAlignment="1" applyProtection="1">
      <alignment horizontal="center" vertical="center" wrapText="1"/>
      <protection locked="0"/>
    </xf>
    <xf numFmtId="0" fontId="21" fillId="4" borderId="34" xfId="7" applyFont="1" applyFill="1" applyBorder="1" applyAlignment="1" applyProtection="1">
      <alignment horizontal="center" vertical="center" wrapText="1"/>
      <protection locked="0"/>
    </xf>
    <xf numFmtId="0" fontId="21" fillId="4" borderId="35" xfId="7" applyFont="1" applyFill="1" applyBorder="1" applyAlignment="1" applyProtection="1">
      <alignment horizontal="center" vertical="center" wrapText="1"/>
      <protection locked="0"/>
    </xf>
    <xf numFmtId="0" fontId="63" fillId="4" borderId="61" xfId="0" applyFont="1" applyFill="1" applyBorder="1" applyAlignment="1">
      <alignment horizontal="center" vertical="center" wrapText="1"/>
    </xf>
    <xf numFmtId="0" fontId="63" fillId="4" borderId="62" xfId="0" applyFont="1" applyFill="1" applyBorder="1" applyAlignment="1">
      <alignment horizontal="center" vertical="center" wrapText="1"/>
    </xf>
    <xf numFmtId="0" fontId="63" fillId="4" borderId="63" xfId="0" applyFont="1" applyFill="1" applyBorder="1" applyAlignment="1">
      <alignment horizontal="center" vertical="center" wrapText="1"/>
    </xf>
    <xf numFmtId="0" fontId="63" fillId="4" borderId="29" xfId="0" applyFont="1" applyFill="1" applyBorder="1" applyAlignment="1">
      <alignment horizontal="center" vertical="center" wrapText="1"/>
    </xf>
    <xf numFmtId="0" fontId="63" fillId="4" borderId="30" xfId="0" applyFont="1" applyFill="1" applyBorder="1" applyAlignment="1">
      <alignment horizontal="center" vertical="center" wrapText="1"/>
    </xf>
    <xf numFmtId="0" fontId="63" fillId="4" borderId="31"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1" fillId="4" borderId="62"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62" xfId="0" applyFont="1" applyFill="1" applyBorder="1" applyAlignment="1" applyProtection="1">
      <alignment horizontal="center" vertical="center" wrapText="1"/>
      <protection locked="0"/>
    </xf>
    <xf numFmtId="0" fontId="21" fillId="4" borderId="63" xfId="0" applyFont="1" applyFill="1" applyBorder="1" applyAlignment="1" applyProtection="1">
      <alignment horizontal="center" vertical="center" wrapText="1"/>
      <protection locked="0"/>
    </xf>
    <xf numFmtId="0" fontId="21" fillId="4" borderId="30" xfId="0" applyFont="1" applyFill="1" applyBorder="1" applyAlignment="1" applyProtection="1">
      <alignment horizontal="center" vertical="center" wrapText="1"/>
      <protection locked="0"/>
    </xf>
    <xf numFmtId="0" fontId="21" fillId="4" borderId="31" xfId="0" applyFont="1" applyFill="1" applyBorder="1" applyAlignment="1" applyProtection="1">
      <alignment horizontal="center" vertical="center" wrapText="1"/>
      <protection locked="0"/>
    </xf>
    <xf numFmtId="0" fontId="21" fillId="4" borderId="33"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76"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22" fillId="5" borderId="26"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63" fillId="5" borderId="61" xfId="0" applyFont="1" applyFill="1" applyBorder="1" applyAlignment="1">
      <alignment horizontal="center" vertical="center"/>
    </xf>
    <xf numFmtId="0" fontId="63" fillId="5" borderId="62" xfId="0" applyFont="1" applyFill="1" applyBorder="1" applyAlignment="1">
      <alignment horizontal="center" vertical="center"/>
    </xf>
    <xf numFmtId="0" fontId="63" fillId="5" borderId="29" xfId="0" applyFont="1" applyFill="1" applyBorder="1" applyAlignment="1">
      <alignment horizontal="center" vertical="center"/>
    </xf>
    <xf numFmtId="0" fontId="63" fillId="5" borderId="30" xfId="0" applyFont="1" applyFill="1" applyBorder="1" applyAlignment="1">
      <alignment horizontal="center" vertical="center"/>
    </xf>
    <xf numFmtId="0" fontId="21" fillId="5" borderId="33" xfId="0" applyFont="1" applyFill="1" applyBorder="1" applyAlignment="1" applyProtection="1">
      <alignment horizontal="center" vertical="center" wrapText="1"/>
      <protection locked="0"/>
    </xf>
    <xf numFmtId="0" fontId="21" fillId="5" borderId="34" xfId="0" applyFont="1" applyFill="1" applyBorder="1" applyAlignment="1" applyProtection="1">
      <alignment horizontal="center" vertical="center" wrapText="1"/>
      <protection locked="0"/>
    </xf>
    <xf numFmtId="0" fontId="21" fillId="5" borderId="35" xfId="0" applyFont="1" applyFill="1" applyBorder="1" applyAlignment="1" applyProtection="1">
      <alignment horizontal="center" vertical="center" wrapText="1"/>
      <protection locked="0"/>
    </xf>
    <xf numFmtId="0" fontId="21" fillId="5" borderId="61" xfId="0" applyFont="1" applyFill="1" applyBorder="1" applyAlignment="1" applyProtection="1">
      <alignment horizontal="center" vertical="center" wrapText="1"/>
      <protection locked="0"/>
    </xf>
    <xf numFmtId="0" fontId="21" fillId="5" borderId="62" xfId="0" applyFont="1" applyFill="1" applyBorder="1" applyAlignment="1" applyProtection="1">
      <alignment horizontal="center" vertical="center" wrapText="1"/>
      <protection locked="0"/>
    </xf>
    <xf numFmtId="0" fontId="21" fillId="5" borderId="63" xfId="0" applyFont="1" applyFill="1" applyBorder="1" applyAlignment="1" applyProtection="1">
      <alignment horizontal="center" vertical="center" wrapText="1"/>
      <protection locked="0"/>
    </xf>
    <xf numFmtId="0" fontId="21" fillId="5" borderId="29" xfId="0" applyFont="1" applyFill="1" applyBorder="1" applyAlignment="1" applyProtection="1">
      <alignment horizontal="center" vertical="center" wrapText="1"/>
      <protection locked="0"/>
    </xf>
    <xf numFmtId="0" fontId="21" fillId="5" borderId="30" xfId="0" applyFont="1" applyFill="1" applyBorder="1" applyAlignment="1" applyProtection="1">
      <alignment horizontal="center" vertical="center" wrapText="1"/>
      <protection locked="0"/>
    </xf>
    <xf numFmtId="0" fontId="21" fillId="5" borderId="31" xfId="0" applyFont="1" applyFill="1" applyBorder="1" applyAlignment="1" applyProtection="1">
      <alignment horizontal="center" vertical="center" wrapText="1"/>
      <protection locked="0"/>
    </xf>
    <xf numFmtId="0" fontId="21" fillId="5" borderId="61" xfId="0" applyFont="1" applyFill="1" applyBorder="1" applyAlignment="1">
      <alignment horizontal="center" vertical="center" wrapText="1"/>
    </xf>
    <xf numFmtId="0" fontId="21" fillId="5" borderId="62" xfId="0" applyFont="1" applyFill="1" applyBorder="1" applyAlignment="1">
      <alignment horizontal="center" vertical="center" wrapText="1"/>
    </xf>
    <xf numFmtId="0" fontId="21" fillId="5" borderId="63" xfId="0" applyFont="1" applyFill="1" applyBorder="1" applyAlignment="1">
      <alignment horizontal="center" vertical="center" wrapText="1"/>
    </xf>
    <xf numFmtId="0" fontId="22" fillId="5" borderId="35" xfId="0" applyFont="1" applyFill="1" applyBorder="1" applyAlignment="1">
      <alignment horizontal="center" vertical="center" wrapText="1"/>
    </xf>
    <xf numFmtId="0" fontId="63" fillId="5" borderId="63" xfId="0" applyFont="1" applyFill="1" applyBorder="1" applyAlignment="1">
      <alignment horizontal="center" vertical="center"/>
    </xf>
    <xf numFmtId="0" fontId="63" fillId="5" borderId="31" xfId="0" applyFont="1" applyFill="1" applyBorder="1" applyAlignment="1">
      <alignment horizontal="center" vertical="center"/>
    </xf>
    <xf numFmtId="0" fontId="21" fillId="5" borderId="76"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65"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1" fillId="5" borderId="31"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3" fillId="2" borderId="58" xfId="0" applyFont="1" applyFill="1" applyBorder="1" applyAlignment="1">
      <alignment horizontal="right" vertical="center"/>
    </xf>
    <xf numFmtId="0" fontId="3" fillId="2" borderId="59" xfId="0" applyFont="1" applyFill="1" applyBorder="1" applyAlignment="1">
      <alignment horizontal="right" vertical="center"/>
    </xf>
    <xf numFmtId="0" fontId="3" fillId="2" borderId="49"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9" xfId="0" applyFont="1" applyFill="1" applyBorder="1" applyAlignment="1">
      <alignment horizontal="right" vertical="center"/>
    </xf>
    <xf numFmtId="0" fontId="3" fillId="2" borderId="44" xfId="0" applyFont="1" applyFill="1" applyBorder="1" applyAlignment="1">
      <alignment horizontal="right" vertical="center"/>
    </xf>
    <xf numFmtId="0" fontId="3" fillId="2" borderId="3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1" xfId="0" applyFont="1" applyFill="1" applyBorder="1" applyAlignment="1">
      <alignment horizontal="right" vertical="center"/>
    </xf>
    <xf numFmtId="0" fontId="3" fillId="2" borderId="42" xfId="0" applyFont="1" applyFill="1" applyBorder="1" applyAlignment="1">
      <alignment horizontal="left" vertical="center" wrapText="1"/>
    </xf>
    <xf numFmtId="0" fontId="16" fillId="2" borderId="0" xfId="0" applyFont="1" applyFill="1" applyAlignment="1">
      <alignment horizontal="left" wrapText="1"/>
    </xf>
    <xf numFmtId="0" fontId="14" fillId="0" borderId="32" xfId="0" applyFont="1" applyBorder="1" applyAlignment="1">
      <alignment horizontal="center" vertical="center" wrapText="1"/>
    </xf>
    <xf numFmtId="0" fontId="15" fillId="0" borderId="76" xfId="0" applyFont="1" applyBorder="1" applyAlignment="1">
      <alignment horizontal="center" vertical="center" wrapText="1"/>
    </xf>
    <xf numFmtId="0" fontId="21" fillId="0" borderId="61" xfId="0" applyFont="1" applyBorder="1" applyAlignment="1" applyProtection="1">
      <alignment horizontal="center" vertical="center" wrapText="1"/>
      <protection locked="0"/>
    </xf>
    <xf numFmtId="0" fontId="21" fillId="0" borderId="62" xfId="0" applyFont="1" applyBorder="1" applyAlignment="1" applyProtection="1">
      <alignment horizontal="center" vertical="center" wrapText="1"/>
      <protection locked="0"/>
    </xf>
    <xf numFmtId="0" fontId="21" fillId="0" borderId="63"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21" fillId="0" borderId="35" xfId="0" applyFont="1" applyBorder="1" applyAlignment="1" applyProtection="1">
      <alignment horizontal="center" vertical="center" wrapText="1"/>
      <protection locked="0"/>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59" xfId="0" applyFont="1" applyBorder="1" applyAlignment="1" applyProtection="1">
      <alignment horizontal="center" vertical="center" wrapText="1"/>
      <protection locked="0"/>
    </xf>
    <xf numFmtId="0" fontId="21" fillId="0" borderId="46" xfId="0" applyFont="1" applyBorder="1" applyAlignment="1" applyProtection="1">
      <alignment horizontal="center" vertical="center" wrapText="1"/>
      <protection locked="0"/>
    </xf>
    <xf numFmtId="0" fontId="21" fillId="0" borderId="51" xfId="0" applyFont="1" applyBorder="1" applyAlignment="1" applyProtection="1">
      <alignment horizontal="center" vertical="center" wrapText="1"/>
      <protection locked="0"/>
    </xf>
    <xf numFmtId="0" fontId="21" fillId="0" borderId="59" xfId="0" applyFont="1" applyBorder="1" applyAlignment="1">
      <alignment horizontal="center" vertical="center" wrapText="1"/>
    </xf>
    <xf numFmtId="0" fontId="15" fillId="0" borderId="16" xfId="0" applyFont="1" applyBorder="1" applyAlignment="1">
      <alignment horizontal="center" vertical="center" wrapText="1"/>
    </xf>
    <xf numFmtId="0" fontId="22" fillId="0" borderId="53" xfId="0" applyFont="1" applyBorder="1" applyAlignment="1">
      <alignment horizontal="center" vertical="center" wrapText="1"/>
    </xf>
    <xf numFmtId="0" fontId="21" fillId="0" borderId="75"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30" xfId="0" applyFont="1" applyBorder="1" applyAlignment="1">
      <alignment horizontal="center" vertical="center" wrapText="1"/>
    </xf>
    <xf numFmtId="0" fontId="21" fillId="0" borderId="61" xfId="0" applyFont="1" applyBorder="1" applyAlignment="1" applyProtection="1">
      <alignment horizontal="center" vertical="center"/>
      <protection locked="0"/>
    </xf>
    <xf numFmtId="0" fontId="21" fillId="0" borderId="62" xfId="0" applyFont="1" applyBorder="1" applyAlignment="1" applyProtection="1">
      <alignment horizontal="center" vertical="center"/>
      <protection locked="0"/>
    </xf>
    <xf numFmtId="0" fontId="21" fillId="0" borderId="63" xfId="0" applyFont="1" applyBorder="1" applyAlignment="1" applyProtection="1">
      <alignment horizontal="center" vertical="center"/>
      <protection locked="0"/>
    </xf>
    <xf numFmtId="0" fontId="21" fillId="0" borderId="76"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65" xfId="0" applyFont="1" applyBorder="1" applyAlignment="1" applyProtection="1">
      <alignment horizontal="center" vertical="center"/>
      <protection locked="0"/>
    </xf>
    <xf numFmtId="0" fontId="22" fillId="0" borderId="61"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2" fillId="0" borderId="63" xfId="0" applyFont="1" applyBorder="1" applyAlignment="1" applyProtection="1">
      <alignment horizontal="center" vertical="center"/>
      <protection locked="0"/>
    </xf>
    <xf numFmtId="0" fontId="22" fillId="0" borderId="76"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65" xfId="0" applyFont="1" applyBorder="1" applyAlignment="1" applyProtection="1">
      <alignment horizontal="center" vertical="center"/>
      <protection locked="0"/>
    </xf>
    <xf numFmtId="0" fontId="22" fillId="0" borderId="1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65" xfId="0" applyFont="1" applyBorder="1" applyAlignment="1">
      <alignment horizontal="center" vertical="center" wrapText="1"/>
    </xf>
    <xf numFmtId="0" fontId="14" fillId="0" borderId="76"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65" xfId="0" applyFont="1" applyBorder="1" applyAlignment="1" applyProtection="1">
      <alignment horizontal="center" vertical="center" wrapText="1"/>
      <protection locked="0"/>
    </xf>
    <xf numFmtId="0" fontId="14" fillId="0" borderId="59" xfId="0" applyFont="1" applyBorder="1" applyAlignment="1" applyProtection="1">
      <alignment horizontal="center" vertical="center" wrapText="1"/>
      <protection locked="0"/>
    </xf>
    <xf numFmtId="0" fontId="14" fillId="0" borderId="46"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22" fillId="0" borderId="76" xfId="0" applyFont="1" applyBorder="1" applyAlignment="1">
      <alignment horizontal="center" vertical="center"/>
    </xf>
    <xf numFmtId="0" fontId="22" fillId="0" borderId="0" xfId="0" applyFont="1" applyAlignment="1">
      <alignment horizontal="center" vertical="center"/>
    </xf>
    <xf numFmtId="0" fontId="22" fillId="0" borderId="65" xfId="0" applyFont="1" applyBorder="1" applyAlignment="1">
      <alignment horizontal="center" vertical="center"/>
    </xf>
    <xf numFmtId="0" fontId="22" fillId="0" borderId="3" xfId="0" applyFont="1" applyBorder="1" applyAlignment="1">
      <alignment horizontal="center" vertical="center" wrapText="1"/>
    </xf>
    <xf numFmtId="0" fontId="22" fillId="0" borderId="48" xfId="0" applyFont="1" applyBorder="1" applyAlignment="1">
      <alignment horizontal="center" vertical="center"/>
    </xf>
    <xf numFmtId="0" fontId="22" fillId="0" borderId="17" xfId="0" applyFont="1" applyBorder="1" applyAlignment="1">
      <alignment horizontal="center" vertical="center"/>
    </xf>
    <xf numFmtId="0" fontId="7" fillId="3" borderId="0" xfId="0" applyFont="1" applyFill="1" applyAlignment="1">
      <alignment horizontal="center" vertical="center" wrapText="1"/>
    </xf>
    <xf numFmtId="0" fontId="7" fillId="3" borderId="65"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14" fillId="0" borderId="4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1" xfId="0" applyFont="1" applyBorder="1" applyAlignment="1" applyProtection="1">
      <alignment horizontal="center" vertical="center" wrapText="1"/>
      <protection locked="0"/>
    </xf>
    <xf numFmtId="0" fontId="14" fillId="0" borderId="62" xfId="0" applyFont="1" applyBorder="1" applyAlignment="1" applyProtection="1">
      <alignment horizontal="center" vertical="center" wrapText="1"/>
      <protection locked="0"/>
    </xf>
    <xf numFmtId="0" fontId="14" fillId="0" borderId="63" xfId="0" applyFont="1" applyBorder="1" applyAlignment="1" applyProtection="1">
      <alignment horizontal="center" vertical="center" wrapText="1"/>
      <protection locked="0"/>
    </xf>
    <xf numFmtId="49" fontId="14" fillId="0" borderId="55" xfId="4" applyNumberFormat="1" applyFont="1" applyBorder="1" applyAlignment="1">
      <alignment horizontal="center" vertical="center" wrapText="1"/>
    </xf>
    <xf numFmtId="49" fontId="14" fillId="0" borderId="23" xfId="4"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4" fillId="0" borderId="12" xfId="4" applyFont="1" applyBorder="1" applyAlignment="1">
      <alignment horizontal="center" vertical="center" wrapText="1"/>
    </xf>
    <xf numFmtId="0" fontId="14" fillId="0" borderId="13" xfId="4" applyFont="1" applyBorder="1" applyAlignment="1">
      <alignment horizontal="center" vertical="center" wrapText="1"/>
    </xf>
    <xf numFmtId="0" fontId="14" fillId="0" borderId="32" xfId="4" applyFont="1" applyBorder="1" applyAlignment="1">
      <alignment horizontal="center" vertical="center" wrapText="1"/>
    </xf>
    <xf numFmtId="49" fontId="14" fillId="0" borderId="12" xfId="4" applyNumberFormat="1" applyFont="1" applyBorder="1" applyAlignment="1">
      <alignment horizontal="center" vertical="center" wrapText="1"/>
    </xf>
    <xf numFmtId="49" fontId="14" fillId="0" borderId="13" xfId="4" applyNumberFormat="1" applyFont="1" applyBorder="1" applyAlignment="1">
      <alignment horizontal="center" vertical="center" wrapText="1"/>
    </xf>
    <xf numFmtId="49" fontId="14" fillId="0" borderId="32" xfId="4" applyNumberFormat="1" applyFont="1" applyBorder="1" applyAlignment="1">
      <alignment horizontal="center" vertical="center" wrapText="1"/>
    </xf>
    <xf numFmtId="0" fontId="6" fillId="0" borderId="0" xfId="4" applyFont="1" applyAlignment="1">
      <alignment horizontal="left" vertical="top" wrapText="1"/>
    </xf>
    <xf numFmtId="0" fontId="6" fillId="0" borderId="0" xfId="4" applyFont="1" applyAlignment="1">
      <alignment horizontal="left" wrapText="1"/>
    </xf>
    <xf numFmtId="49" fontId="14" fillId="0" borderId="58" xfId="4" applyNumberFormat="1" applyFont="1" applyBorder="1" applyAlignment="1">
      <alignment horizontal="center" vertical="center" wrapText="1"/>
    </xf>
    <xf numFmtId="49" fontId="14" fillId="0" borderId="29" xfId="4" applyNumberFormat="1" applyFont="1" applyBorder="1" applyAlignment="1">
      <alignment horizontal="center" vertical="center" wrapText="1"/>
    </xf>
    <xf numFmtId="0" fontId="6" fillId="0" borderId="0" xfId="4" applyFont="1" applyAlignment="1">
      <alignment horizontal="left" vertical="center" wrapText="1"/>
    </xf>
    <xf numFmtId="0" fontId="16" fillId="2" borderId="0" xfId="4" applyFont="1" applyFill="1" applyAlignment="1">
      <alignment horizontal="left" wrapText="1"/>
    </xf>
    <xf numFmtId="0" fontId="22" fillId="0" borderId="12" xfId="4" applyFont="1" applyBorder="1" applyAlignment="1">
      <alignment horizontal="center" vertical="center" wrapText="1"/>
    </xf>
    <xf numFmtId="0" fontId="22" fillId="0" borderId="13" xfId="4" applyFont="1" applyBorder="1" applyAlignment="1">
      <alignment horizontal="center" vertical="center" wrapText="1"/>
    </xf>
    <xf numFmtId="0" fontId="22" fillId="0" borderId="25" xfId="4" applyFont="1" applyBorder="1" applyAlignment="1">
      <alignment horizontal="center" vertical="center" wrapText="1"/>
    </xf>
    <xf numFmtId="0" fontId="22" fillId="0" borderId="63" xfId="4" applyFont="1" applyBorder="1" applyAlignment="1">
      <alignment horizontal="center" vertical="center" wrapText="1"/>
    </xf>
    <xf numFmtId="0" fontId="22" fillId="0" borderId="65" xfId="4" applyFont="1" applyBorder="1" applyAlignment="1">
      <alignment horizontal="center" vertical="center" wrapText="1"/>
    </xf>
    <xf numFmtId="0" fontId="22" fillId="0" borderId="51" xfId="4" applyFont="1" applyBorder="1" applyAlignment="1">
      <alignment horizontal="center" vertical="center" wrapText="1"/>
    </xf>
    <xf numFmtId="0" fontId="22" fillId="0" borderId="48" xfId="4" applyFont="1" applyBorder="1" applyAlignment="1">
      <alignment horizontal="center" vertical="center" wrapText="1"/>
    </xf>
    <xf numFmtId="0" fontId="22" fillId="0" borderId="17" xfId="4" applyFont="1" applyBorder="1" applyAlignment="1">
      <alignment horizontal="center" vertical="center" wrapText="1"/>
    </xf>
    <xf numFmtId="0" fontId="22" fillId="0" borderId="20" xfId="4" applyFont="1" applyBorder="1" applyAlignment="1">
      <alignment horizontal="center" vertical="center" wrapText="1"/>
    </xf>
    <xf numFmtId="0" fontId="24" fillId="0" borderId="0" xfId="4" applyFont="1" applyAlignment="1">
      <alignment horizontal="left" wrapText="1"/>
    </xf>
    <xf numFmtId="0" fontId="46" fillId="0" borderId="12" xfId="1" applyFont="1" applyBorder="1" applyAlignment="1">
      <alignment horizontal="center" vertical="center" wrapText="1"/>
    </xf>
    <xf numFmtId="0" fontId="46" fillId="0" borderId="13" xfId="1" applyFont="1" applyBorder="1" applyAlignment="1">
      <alignment horizontal="center" vertical="center" wrapText="1"/>
    </xf>
    <xf numFmtId="0" fontId="46" fillId="0" borderId="32"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32" xfId="1" applyFont="1" applyBorder="1" applyAlignment="1">
      <alignment horizontal="center" vertical="center" wrapText="1"/>
    </xf>
    <xf numFmtId="0" fontId="22" fillId="0" borderId="12" xfId="1" applyFont="1" applyBorder="1" applyAlignment="1">
      <alignment horizontal="center" vertical="center" wrapText="1"/>
    </xf>
    <xf numFmtId="0" fontId="22" fillId="0" borderId="13" xfId="1" applyFont="1" applyBorder="1" applyAlignment="1">
      <alignment horizontal="center" vertical="center" wrapText="1"/>
    </xf>
    <xf numFmtId="0" fontId="22" fillId="0" borderId="32" xfId="1" applyFont="1" applyBorder="1" applyAlignment="1">
      <alignment horizontal="center" vertical="center" wrapText="1"/>
    </xf>
    <xf numFmtId="0" fontId="21" fillId="0" borderId="33" xfId="1" applyFont="1" applyBorder="1" applyAlignment="1">
      <alignment horizontal="center" vertical="center" wrapText="1"/>
    </xf>
    <xf numFmtId="0" fontId="21" fillId="0" borderId="34" xfId="1" applyFont="1" applyBorder="1" applyAlignment="1">
      <alignment horizontal="center" vertical="center" wrapText="1"/>
    </xf>
    <xf numFmtId="0" fontId="21" fillId="0" borderId="35" xfId="1" applyFont="1" applyBorder="1" applyAlignment="1">
      <alignment horizontal="center" vertical="center" wrapText="1"/>
    </xf>
    <xf numFmtId="0" fontId="32" fillId="0" borderId="33"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2" xfId="0" applyFont="1" applyBorder="1" applyAlignment="1">
      <alignment horizontal="center" vertical="center" wrapText="1"/>
    </xf>
    <xf numFmtId="49" fontId="14" fillId="0" borderId="12" xfId="1" applyNumberFormat="1" applyFont="1" applyBorder="1" applyAlignment="1">
      <alignment horizontal="center" vertical="center" wrapText="1"/>
    </xf>
    <xf numFmtId="49" fontId="14" fillId="0" borderId="13" xfId="1" applyNumberFormat="1" applyFont="1" applyBorder="1" applyAlignment="1">
      <alignment horizontal="center" vertical="center" wrapText="1"/>
    </xf>
    <xf numFmtId="49" fontId="14" fillId="0" borderId="32" xfId="1" applyNumberFormat="1" applyFont="1" applyBorder="1" applyAlignment="1">
      <alignment horizontal="center" vertical="center" wrapText="1"/>
    </xf>
    <xf numFmtId="0" fontId="22" fillId="0" borderId="12" xfId="0" applyFont="1" applyBorder="1" applyAlignment="1">
      <alignment horizontal="center" vertical="center" wrapText="1"/>
    </xf>
    <xf numFmtId="0" fontId="22" fillId="0" borderId="32" xfId="0" applyFont="1" applyBorder="1" applyAlignment="1">
      <alignment horizontal="center" vertical="center" wrapText="1"/>
    </xf>
  </cellXfs>
  <cellStyles count="11">
    <cellStyle name="=C:\WINNT35\SYSTEM32\COMMAND.COM" xfId="8" xr:uid="{9E0175B6-5D89-4F81-B1F5-C801FB6FC40A}"/>
    <cellStyle name="Comma" xfId="9" builtinId="3"/>
    <cellStyle name="Comma 2" xfId="3" xr:uid="{00000000-0005-0000-0000-000000000000}"/>
    <cellStyle name="Comma 2 2" xfId="5" xr:uid="{00000000-0005-0000-0000-000001000000}"/>
    <cellStyle name="Hyperlink" xfId="10" builtinId="8"/>
    <cellStyle name="Normal" xfId="0" builtinId="0"/>
    <cellStyle name="Normal 2" xfId="1" xr:uid="{00000000-0005-0000-0000-000003000000}"/>
    <cellStyle name="Normal 2 2" xfId="4" xr:uid="{00000000-0005-0000-0000-000004000000}"/>
    <cellStyle name="Normal 3" xfId="7" xr:uid="{2718B68C-9303-4303-A225-A4B240B7B497}"/>
    <cellStyle name="Percent" xfId="2" builtinId="5"/>
    <cellStyle name="Percent 2" xfId="6" xr:uid="{00000000-0005-0000-0000-000006000000}"/>
  </cellStyles>
  <dxfs count="17">
    <dxf>
      <fill>
        <patternFill>
          <bgColor rgb="FFEE0000"/>
        </patternFill>
      </fill>
    </dxf>
    <dxf>
      <fill>
        <patternFill>
          <bgColor rgb="FFEE0000"/>
        </patternFill>
      </fill>
    </dxf>
    <dxf>
      <fill>
        <patternFill>
          <bgColor rgb="FFEE0000"/>
        </patternFill>
      </fill>
    </dxf>
    <dxf>
      <fill>
        <patternFill>
          <bgColor rgb="FFEE0000"/>
        </patternFill>
      </fill>
    </dxf>
    <dxf>
      <fill>
        <patternFill>
          <bgColor rgb="FFEE0000"/>
        </patternFill>
      </fill>
    </dxf>
    <dxf>
      <fill>
        <patternFill>
          <bgColor rgb="FFEE0000"/>
        </patternFill>
      </fill>
    </dxf>
    <dxf>
      <fill>
        <patternFill>
          <bgColor rgb="FFEE0000"/>
        </patternFill>
      </fill>
    </dxf>
    <dxf>
      <fill>
        <patternFill>
          <bgColor rgb="FFEE0000"/>
        </patternFill>
      </fill>
    </dxf>
    <dxf>
      <fill>
        <patternFill>
          <bgColor rgb="FFEE0000"/>
        </patternFill>
      </fill>
    </dxf>
    <dxf>
      <fill>
        <patternFill>
          <bgColor rgb="FFEE0000"/>
        </patternFill>
      </fill>
    </dxf>
    <dxf>
      <fill>
        <patternFill>
          <bgColor rgb="FFEE0000"/>
        </patternFill>
      </fill>
    </dxf>
    <dxf>
      <fill>
        <patternFill>
          <bgColor rgb="FFEE0000"/>
        </patternFill>
      </fill>
    </dxf>
    <dxf>
      <fill>
        <patternFill patternType="solid">
          <bgColor rgb="FFEE0000"/>
        </patternFill>
      </fill>
    </dxf>
    <dxf>
      <fill>
        <patternFill>
          <bgColor rgb="FFEE0000"/>
        </patternFill>
      </fill>
    </dxf>
    <dxf>
      <fill>
        <patternFill>
          <bgColor rgb="FFEE0000"/>
        </patternFill>
      </fill>
    </dxf>
    <dxf>
      <fill>
        <patternFill>
          <bgColor rgb="FFEE0000"/>
        </patternFill>
      </fill>
    </dxf>
    <dxf>
      <fill>
        <patternFill>
          <bgColor rgb="FFEE0000"/>
        </patternFill>
      </fill>
    </dxf>
  </dxfs>
  <tableStyles count="0" defaultTableStyle="TableStyleMedium2" defaultPivotStyle="PivotStyleLight16"/>
  <colors>
    <mruColors>
      <color rgb="FFFFFFCC"/>
      <color rgb="FFFFFFEB"/>
      <color rgb="FF0033CC"/>
      <color rgb="FFCCFFCC"/>
      <color rgb="FF99FF66"/>
      <color rgb="FF66FFFF"/>
      <color rgb="FFCCFFFF"/>
      <color rgb="FFFF9900"/>
      <color rgb="FFCC99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17808</xdr:colOff>
      <xdr:row>40</xdr:row>
      <xdr:rowOff>106846</xdr:rowOff>
    </xdr:from>
    <xdr:to>
      <xdr:col>17</xdr:col>
      <xdr:colOff>408919</xdr:colOff>
      <xdr:row>62</xdr:row>
      <xdr:rowOff>170621</xdr:rowOff>
    </xdr:to>
    <xdr:pic>
      <xdr:nvPicPr>
        <xdr:cNvPr id="2" name="Picture 1">
          <a:extLst>
            <a:ext uri="{FF2B5EF4-FFF2-40B4-BE49-F238E27FC236}">
              <a16:creationId xmlns:a16="http://schemas.microsoft.com/office/drawing/2014/main" id="{CA10E323-B7AD-4FD1-9AA6-50BCFAF10D0C}"/>
            </a:ext>
          </a:extLst>
        </xdr:cNvPr>
        <xdr:cNvPicPr>
          <a:picLocks noChangeAspect="1"/>
        </xdr:cNvPicPr>
      </xdr:nvPicPr>
      <xdr:blipFill>
        <a:blip xmlns:r="http://schemas.openxmlformats.org/officeDocument/2006/relationships" r:embed="rId1"/>
        <a:stretch>
          <a:fillRect/>
        </a:stretch>
      </xdr:blipFill>
      <xdr:spPr>
        <a:xfrm>
          <a:off x="627408" y="9298471"/>
          <a:ext cx="10249486" cy="4273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552450</xdr:colOff>
      <xdr:row>16</xdr:row>
      <xdr:rowOff>38100</xdr:rowOff>
    </xdr:from>
    <xdr:to>
      <xdr:col>7</xdr:col>
      <xdr:colOff>66675</xdr:colOff>
      <xdr:row>18</xdr:row>
      <xdr:rowOff>57150</xdr:rowOff>
    </xdr:to>
    <xdr:sp macro="" textlink="">
      <xdr:nvSpPr>
        <xdr:cNvPr id="2" name="Arrow: Up 1">
          <a:extLst>
            <a:ext uri="{FF2B5EF4-FFF2-40B4-BE49-F238E27FC236}">
              <a16:creationId xmlns:a16="http://schemas.microsoft.com/office/drawing/2014/main" id="{1694A01D-C922-C8FF-4087-5C765A549815}"/>
            </a:ext>
          </a:extLst>
        </xdr:cNvPr>
        <xdr:cNvSpPr/>
      </xdr:nvSpPr>
      <xdr:spPr>
        <a:xfrm>
          <a:off x="3933825" y="3286125"/>
          <a:ext cx="123825" cy="40005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p>
      </xdr:txBody>
    </xdr:sp>
    <xdr:clientData/>
  </xdr:twoCellAnchor>
  <xdr:twoCellAnchor>
    <xdr:from>
      <xdr:col>12</xdr:col>
      <xdr:colOff>571500</xdr:colOff>
      <xdr:row>15</xdr:row>
      <xdr:rowOff>180975</xdr:rowOff>
    </xdr:from>
    <xdr:to>
      <xdr:col>13</xdr:col>
      <xdr:colOff>85725</xdr:colOff>
      <xdr:row>18</xdr:row>
      <xdr:rowOff>9525</xdr:rowOff>
    </xdr:to>
    <xdr:sp macro="" textlink="">
      <xdr:nvSpPr>
        <xdr:cNvPr id="3" name="Arrow: Up 2">
          <a:extLst>
            <a:ext uri="{FF2B5EF4-FFF2-40B4-BE49-F238E27FC236}">
              <a16:creationId xmlns:a16="http://schemas.microsoft.com/office/drawing/2014/main" id="{C88D3AC5-0B6B-4FCE-9212-BE935E9DE3A6}"/>
            </a:ext>
          </a:extLst>
        </xdr:cNvPr>
        <xdr:cNvSpPr/>
      </xdr:nvSpPr>
      <xdr:spPr>
        <a:xfrm>
          <a:off x="7391400" y="3200400"/>
          <a:ext cx="171450" cy="40005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p>
      </xdr:txBody>
    </xdr:sp>
    <xdr:clientData/>
  </xdr:twoCellAnchor>
  <xdr:twoCellAnchor>
    <xdr:from>
      <xdr:col>18</xdr:col>
      <xdr:colOff>542925</xdr:colOff>
      <xdr:row>15</xdr:row>
      <xdr:rowOff>171450</xdr:rowOff>
    </xdr:from>
    <xdr:to>
      <xdr:col>19</xdr:col>
      <xdr:colOff>57150</xdr:colOff>
      <xdr:row>18</xdr:row>
      <xdr:rowOff>0</xdr:rowOff>
    </xdr:to>
    <xdr:sp macro="" textlink="">
      <xdr:nvSpPr>
        <xdr:cNvPr id="4" name="Arrow: Up 3">
          <a:extLst>
            <a:ext uri="{FF2B5EF4-FFF2-40B4-BE49-F238E27FC236}">
              <a16:creationId xmlns:a16="http://schemas.microsoft.com/office/drawing/2014/main" id="{59CA461C-9959-41A0-BCFC-ACD966386109}"/>
            </a:ext>
          </a:extLst>
        </xdr:cNvPr>
        <xdr:cNvSpPr/>
      </xdr:nvSpPr>
      <xdr:spPr>
        <a:xfrm>
          <a:off x="10648950" y="3228975"/>
          <a:ext cx="123825" cy="40005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atistici.insse.ro/shop/?page=ipc1&amp;lang=r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statistici.insse.ro/shop/?page=ipc1&amp;lang=ro" TargetMode="Externa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C52B7-AF49-4FB4-9424-1BEE15ED302F}">
  <sheetPr>
    <tabColor rgb="FF99FF66"/>
  </sheetPr>
  <dimension ref="A3:AA74"/>
  <sheetViews>
    <sheetView topLeftCell="A6" zoomScaleNormal="100" workbookViewId="0">
      <selection activeCell="B36" sqref="B36"/>
    </sheetView>
  </sheetViews>
  <sheetFormatPr defaultRowHeight="15" x14ac:dyDescent="0.2"/>
  <cols>
    <col min="1" max="15" width="9.140625" style="2135"/>
    <col min="16" max="16" width="10.7109375" style="2135" bestFit="1" customWidth="1"/>
    <col min="17" max="16384" width="9.140625" style="2135"/>
  </cols>
  <sheetData>
    <row r="3" spans="1:25" ht="20.25" x14ac:dyDescent="0.3">
      <c r="B3" s="2330" t="s">
        <v>800</v>
      </c>
    </row>
    <row r="4" spans="1:25" ht="20.25" x14ac:dyDescent="0.3">
      <c r="B4" s="2134"/>
    </row>
    <row r="5" spans="1:25" ht="18" x14ac:dyDescent="0.25">
      <c r="B5" s="2442" t="s">
        <v>801</v>
      </c>
      <c r="C5" s="2331"/>
      <c r="D5" s="2331"/>
      <c r="E5" s="2331"/>
      <c r="F5" s="2331"/>
      <c r="G5" s="2331"/>
      <c r="H5" s="2331"/>
      <c r="I5" s="2331"/>
      <c r="J5" s="2331"/>
      <c r="K5" s="2331"/>
      <c r="L5" s="2331"/>
      <c r="M5" s="2331"/>
      <c r="N5" s="2331"/>
      <c r="O5" s="2331"/>
      <c r="P5" s="2331"/>
      <c r="Q5" s="2331"/>
      <c r="R5" s="2331"/>
      <c r="S5" s="2331"/>
      <c r="T5" s="2331"/>
      <c r="U5" s="2331"/>
      <c r="V5" s="2331"/>
      <c r="W5" s="2331"/>
      <c r="X5" s="2331"/>
      <c r="Y5" s="2331"/>
    </row>
    <row r="6" spans="1:25" ht="18" x14ac:dyDescent="0.25">
      <c r="B6" s="2332" t="s">
        <v>688</v>
      </c>
      <c r="C6" s="2331"/>
      <c r="D6" s="2331"/>
      <c r="E6" s="2331"/>
      <c r="F6" s="2331"/>
      <c r="G6" s="2331"/>
      <c r="H6" s="2331"/>
      <c r="I6" s="2331"/>
      <c r="J6" s="2331"/>
      <c r="K6" s="2331"/>
      <c r="L6" s="2331"/>
      <c r="M6" s="2331"/>
      <c r="N6" s="2331"/>
      <c r="O6" s="2331"/>
      <c r="P6" s="2331"/>
      <c r="Q6" s="2331"/>
      <c r="R6" s="2331"/>
      <c r="S6" s="2331"/>
      <c r="T6" s="2331"/>
      <c r="U6" s="2331"/>
      <c r="V6" s="2331"/>
      <c r="W6" s="2331"/>
      <c r="X6" s="2331"/>
      <c r="Y6" s="2331"/>
    </row>
    <row r="7" spans="1:25" ht="18" x14ac:dyDescent="0.25">
      <c r="B7" s="2332"/>
      <c r="C7" s="2331"/>
      <c r="D7" s="2331"/>
      <c r="E7" s="2331"/>
      <c r="F7" s="2331"/>
      <c r="G7" s="2331"/>
      <c r="H7" s="2331"/>
      <c r="I7" s="2331"/>
      <c r="J7" s="2331"/>
      <c r="K7" s="2331"/>
      <c r="L7" s="2331"/>
      <c r="M7" s="2331"/>
      <c r="N7" s="2331"/>
      <c r="O7" s="2331"/>
      <c r="P7" s="2331"/>
      <c r="Q7" s="2331"/>
      <c r="R7" s="2331"/>
      <c r="S7" s="2331"/>
      <c r="T7" s="2331"/>
      <c r="U7" s="2331"/>
      <c r="V7" s="2331"/>
      <c r="W7" s="2331"/>
      <c r="X7" s="2331"/>
      <c r="Y7" s="2331"/>
    </row>
    <row r="8" spans="1:25" ht="18" x14ac:dyDescent="0.25">
      <c r="B8" s="2332" t="s">
        <v>805</v>
      </c>
      <c r="C8" s="2331"/>
      <c r="D8" s="2331"/>
      <c r="E8" s="2331"/>
      <c r="F8" s="2331"/>
      <c r="G8" s="2331"/>
      <c r="H8" s="2331"/>
      <c r="I8" s="2331"/>
      <c r="J8" s="2331"/>
      <c r="K8" s="2331"/>
      <c r="L8" s="2331"/>
      <c r="M8" s="2331"/>
      <c r="N8" s="2331"/>
      <c r="O8" s="2331"/>
      <c r="P8" s="2331"/>
      <c r="Q8" s="2331"/>
      <c r="R8" s="2331"/>
      <c r="S8" s="2331"/>
      <c r="T8" s="2331"/>
      <c r="U8" s="2331"/>
      <c r="V8" s="2331"/>
      <c r="W8" s="2331"/>
      <c r="X8" s="2331"/>
      <c r="Y8" s="2331"/>
    </row>
    <row r="9" spans="1:25" ht="18" x14ac:dyDescent="0.25">
      <c r="A9" s="2331"/>
      <c r="B9" s="2338" t="s">
        <v>769</v>
      </c>
      <c r="C9" s="2331"/>
      <c r="D9" s="2331"/>
      <c r="E9" s="2331"/>
      <c r="F9" s="2331"/>
      <c r="G9" s="2331"/>
      <c r="H9" s="2331"/>
      <c r="I9" s="2331"/>
      <c r="J9" s="2331"/>
      <c r="K9" s="2331"/>
      <c r="L9" s="2331"/>
      <c r="M9" s="2331"/>
      <c r="N9" s="2331"/>
      <c r="O9" s="2331"/>
      <c r="P9" s="2331"/>
      <c r="Q9" s="2331"/>
      <c r="R9" s="2331"/>
      <c r="S9" s="2331"/>
      <c r="T9" s="2331"/>
      <c r="U9" s="2331"/>
      <c r="V9" s="2331"/>
      <c r="W9" s="2331"/>
      <c r="X9" s="2331"/>
      <c r="Y9" s="2331"/>
    </row>
    <row r="10" spans="1:25" ht="18" x14ac:dyDescent="0.25">
      <c r="A10" s="2331"/>
      <c r="B10" s="2338" t="s">
        <v>802</v>
      </c>
      <c r="C10" s="2331"/>
      <c r="D10" s="2331"/>
      <c r="E10" s="2331"/>
      <c r="F10" s="2331"/>
      <c r="G10" s="2331"/>
      <c r="H10" s="2331"/>
      <c r="I10" s="2331"/>
      <c r="J10" s="2331"/>
      <c r="K10" s="2331"/>
      <c r="L10" s="2331"/>
      <c r="M10" s="2331"/>
      <c r="N10" s="2331"/>
      <c r="O10" s="2331"/>
      <c r="P10" s="2331"/>
      <c r="Q10" s="2331"/>
      <c r="R10" s="2331"/>
      <c r="S10" s="2331"/>
      <c r="T10" s="2331"/>
      <c r="U10" s="2331"/>
      <c r="V10" s="2331"/>
      <c r="W10" s="2331"/>
      <c r="X10" s="2331"/>
      <c r="Y10" s="2331"/>
    </row>
    <row r="11" spans="1:25" ht="18" x14ac:dyDescent="0.25">
      <c r="A11" s="2331"/>
      <c r="B11" s="2331"/>
      <c r="C11" s="2331"/>
      <c r="D11" s="2331"/>
      <c r="E11" s="2331"/>
      <c r="F11" s="2331"/>
      <c r="G11" s="2331"/>
      <c r="H11" s="2331"/>
      <c r="I11" s="2331"/>
      <c r="J11" s="2331"/>
      <c r="K11" s="2331"/>
      <c r="L11" s="2331"/>
      <c r="M11" s="2331"/>
      <c r="N11" s="2331"/>
      <c r="O11" s="2331"/>
      <c r="P11" s="2331"/>
      <c r="Q11" s="2331"/>
      <c r="R11" s="2331"/>
      <c r="S11" s="2331"/>
      <c r="T11" s="2331"/>
      <c r="U11" s="2331"/>
      <c r="V11" s="2331"/>
      <c r="W11" s="2331"/>
      <c r="X11" s="2331"/>
      <c r="Y11" s="2331"/>
    </row>
    <row r="12" spans="1:25" ht="18" x14ac:dyDescent="0.25">
      <c r="B12" s="2333" t="s">
        <v>748</v>
      </c>
      <c r="C12" s="2331"/>
      <c r="D12" s="2331"/>
      <c r="E12" s="2331"/>
      <c r="F12" s="2331"/>
      <c r="G12" s="2331"/>
      <c r="H12" s="2331"/>
      <c r="I12" s="2331"/>
      <c r="J12" s="2331"/>
      <c r="K12" s="2331"/>
      <c r="L12" s="2331"/>
      <c r="M12" s="2331"/>
      <c r="N12" s="2331"/>
      <c r="O12" s="2331"/>
      <c r="P12" s="2331"/>
      <c r="Q12" s="2331"/>
      <c r="R12" s="2331"/>
      <c r="S12" s="2331"/>
      <c r="T12" s="2331"/>
      <c r="U12" s="2331"/>
      <c r="V12" s="2331"/>
      <c r="W12" s="2331"/>
      <c r="X12" s="2331"/>
      <c r="Y12" s="2331"/>
    </row>
    <row r="13" spans="1:25" ht="18" x14ac:dyDescent="0.25">
      <c r="B13" s="2334" t="s">
        <v>242</v>
      </c>
      <c r="C13" s="2331"/>
      <c r="D13" s="2331"/>
      <c r="E13" s="2331"/>
      <c r="F13" s="2331"/>
      <c r="G13" s="2331"/>
      <c r="H13" s="2331"/>
      <c r="I13" s="2331"/>
      <c r="J13" s="2331"/>
      <c r="K13" s="2331"/>
      <c r="L13" s="2331"/>
      <c r="M13" s="2331"/>
      <c r="N13" s="2331"/>
      <c r="O13" s="2331"/>
      <c r="P13" s="2331"/>
      <c r="Q13" s="2331"/>
      <c r="R13" s="2331"/>
      <c r="S13" s="2331"/>
      <c r="T13" s="2331"/>
      <c r="U13" s="2331"/>
      <c r="V13" s="2331"/>
      <c r="W13" s="2331"/>
      <c r="X13" s="2331"/>
      <c r="Y13" s="2331"/>
    </row>
    <row r="14" spans="1:25" ht="18" x14ac:dyDescent="0.25">
      <c r="B14" s="2335" t="s">
        <v>343</v>
      </c>
      <c r="C14" s="2331"/>
      <c r="D14" s="2331"/>
      <c r="E14" s="2331"/>
      <c r="F14" s="2331"/>
      <c r="G14" s="2331"/>
      <c r="H14" s="2331"/>
      <c r="I14" s="2331"/>
      <c r="J14" s="2331"/>
      <c r="K14" s="2331"/>
      <c r="L14" s="2331"/>
      <c r="M14" s="2331"/>
      <c r="N14" s="2331"/>
      <c r="O14" s="2331"/>
      <c r="P14" s="2331"/>
      <c r="Q14" s="2331"/>
      <c r="R14" s="2331"/>
      <c r="S14" s="2331"/>
      <c r="T14" s="2331"/>
      <c r="U14" s="2331"/>
      <c r="V14" s="2331"/>
      <c r="W14" s="2331"/>
      <c r="X14" s="2331"/>
      <c r="Y14" s="2331"/>
    </row>
    <row r="15" spans="1:25" ht="18" x14ac:dyDescent="0.25">
      <c r="B15" s="2335" t="s">
        <v>344</v>
      </c>
      <c r="C15" s="2331"/>
      <c r="D15" s="2331"/>
      <c r="E15" s="2331"/>
      <c r="F15" s="2331"/>
      <c r="G15" s="2331"/>
      <c r="H15" s="2331"/>
      <c r="I15" s="2331"/>
      <c r="J15" s="2331"/>
      <c r="K15" s="2331"/>
      <c r="L15" s="2331"/>
      <c r="M15" s="2331"/>
      <c r="N15" s="2331"/>
      <c r="O15" s="2331"/>
      <c r="P15" s="2331"/>
      <c r="Q15" s="2331"/>
      <c r="R15" s="2331"/>
      <c r="S15" s="2331"/>
      <c r="T15" s="2331"/>
      <c r="U15" s="2331"/>
      <c r="V15" s="2331"/>
      <c r="W15" s="2331"/>
      <c r="X15" s="2331"/>
      <c r="Y15" s="2331"/>
    </row>
    <row r="16" spans="1:25" ht="18" x14ac:dyDescent="0.25">
      <c r="B16" s="2336" t="s">
        <v>345</v>
      </c>
      <c r="C16" s="2331"/>
      <c r="D16" s="2331"/>
      <c r="E16" s="2331"/>
      <c r="F16" s="2331"/>
      <c r="G16" s="2331"/>
      <c r="H16" s="2331"/>
      <c r="I16" s="2331"/>
      <c r="J16" s="2331"/>
      <c r="K16" s="2331"/>
      <c r="L16" s="2331"/>
      <c r="M16" s="2331"/>
      <c r="N16" s="2331"/>
      <c r="O16" s="2331"/>
      <c r="P16" s="2331"/>
      <c r="Q16" s="2331"/>
      <c r="R16" s="2331"/>
      <c r="S16" s="2331"/>
      <c r="T16" s="2331"/>
      <c r="U16" s="2331"/>
      <c r="V16" s="2331"/>
      <c r="W16" s="2331"/>
      <c r="X16" s="2331"/>
      <c r="Y16" s="2331"/>
    </row>
    <row r="17" spans="2:27" ht="18" x14ac:dyDescent="0.25">
      <c r="B17" s="2337"/>
      <c r="C17" s="2331"/>
      <c r="D17" s="2331"/>
      <c r="E17" s="2331"/>
      <c r="F17" s="2331"/>
      <c r="G17" s="2331"/>
      <c r="H17" s="2331"/>
      <c r="I17" s="2331"/>
      <c r="J17" s="2331"/>
      <c r="K17" s="2331"/>
      <c r="L17" s="2331"/>
      <c r="M17" s="2331"/>
      <c r="N17" s="2331"/>
      <c r="O17" s="2331"/>
      <c r="P17" s="2331"/>
      <c r="Q17" s="2331"/>
      <c r="R17" s="2331"/>
      <c r="S17" s="2331"/>
      <c r="T17" s="2331"/>
      <c r="U17" s="2331"/>
      <c r="V17" s="2331"/>
      <c r="W17" s="2331"/>
      <c r="X17" s="2331"/>
      <c r="Y17" s="2331"/>
    </row>
    <row r="18" spans="2:27" ht="18" x14ac:dyDescent="0.25">
      <c r="B18" s="2333" t="s">
        <v>741</v>
      </c>
      <c r="C18" s="2331"/>
      <c r="D18" s="2331"/>
      <c r="E18" s="2331"/>
      <c r="F18" s="2331"/>
      <c r="G18" s="2331"/>
      <c r="H18" s="2331"/>
      <c r="I18" s="2331"/>
      <c r="J18" s="2331"/>
      <c r="K18" s="2331"/>
      <c r="L18" s="2331"/>
      <c r="M18" s="2331"/>
      <c r="N18" s="2331"/>
      <c r="O18" s="2331"/>
      <c r="P18" s="2331"/>
      <c r="Q18" s="2331"/>
      <c r="R18" s="2331"/>
      <c r="S18" s="2331"/>
      <c r="T18" s="2331"/>
      <c r="U18" s="2331"/>
      <c r="V18" s="2331"/>
      <c r="W18" s="2331"/>
      <c r="X18" s="2331"/>
      <c r="Y18" s="2331"/>
    </row>
    <row r="19" spans="2:27" ht="18" x14ac:dyDescent="0.25">
      <c r="B19" s="2334" t="s">
        <v>243</v>
      </c>
      <c r="C19" s="2331"/>
      <c r="D19" s="2331"/>
      <c r="E19" s="2331"/>
      <c r="F19" s="2331"/>
      <c r="G19" s="2331"/>
      <c r="H19" s="2331"/>
      <c r="I19" s="2331"/>
      <c r="J19" s="2331"/>
      <c r="K19" s="2331"/>
      <c r="L19" s="2331"/>
      <c r="M19" s="2331"/>
      <c r="N19" s="2331"/>
      <c r="O19" s="2331"/>
      <c r="P19" s="2331"/>
      <c r="Q19" s="2331"/>
      <c r="R19" s="2331"/>
      <c r="S19" s="2331"/>
      <c r="T19" s="2331"/>
      <c r="U19" s="2331"/>
      <c r="V19" s="2331"/>
      <c r="W19" s="2331"/>
      <c r="X19" s="2331"/>
      <c r="Y19" s="2331"/>
    </row>
    <row r="20" spans="2:27" ht="18" x14ac:dyDescent="0.25">
      <c r="B20" s="2334" t="s">
        <v>244</v>
      </c>
      <c r="C20" s="2331"/>
      <c r="D20" s="2331"/>
      <c r="E20" s="2331"/>
      <c r="F20" s="2331"/>
      <c r="G20" s="2331"/>
      <c r="H20" s="2331"/>
      <c r="I20" s="2331"/>
      <c r="J20" s="2331"/>
      <c r="K20" s="2331"/>
      <c r="L20" s="2331"/>
      <c r="M20" s="2331"/>
      <c r="N20" s="2331"/>
      <c r="O20" s="2331"/>
      <c r="P20" s="2331"/>
      <c r="Q20" s="2331"/>
      <c r="R20" s="2331"/>
      <c r="S20" s="2331"/>
      <c r="T20" s="2331"/>
      <c r="U20" s="2331"/>
      <c r="V20" s="2331"/>
      <c r="W20" s="2331"/>
      <c r="X20" s="2331"/>
      <c r="Y20" s="2331"/>
    </row>
    <row r="21" spans="2:27" ht="18" x14ac:dyDescent="0.25">
      <c r="B21" s="2333" t="s">
        <v>346</v>
      </c>
      <c r="C21" s="2331"/>
      <c r="D21" s="2331"/>
      <c r="E21" s="2331"/>
      <c r="F21" s="2331"/>
      <c r="G21" s="2331"/>
      <c r="H21" s="2331"/>
      <c r="I21" s="2331"/>
      <c r="J21" s="2331"/>
      <c r="K21" s="2331"/>
      <c r="L21" s="2331"/>
      <c r="M21" s="2331"/>
      <c r="N21" s="2331"/>
      <c r="O21" s="2331"/>
      <c r="P21" s="2331"/>
      <c r="Q21" s="2331"/>
      <c r="R21" s="2331"/>
      <c r="S21" s="2331"/>
      <c r="T21" s="2331"/>
      <c r="U21" s="2331"/>
      <c r="V21" s="2331"/>
      <c r="W21" s="2331"/>
      <c r="X21" s="2331"/>
      <c r="Y21" s="2331"/>
    </row>
    <row r="22" spans="2:27" ht="18" x14ac:dyDescent="0.25">
      <c r="B22" s="2334" t="s">
        <v>347</v>
      </c>
      <c r="C22" s="2331"/>
      <c r="D22" s="2331"/>
      <c r="E22" s="2331"/>
      <c r="F22" s="2331"/>
      <c r="G22" s="2331"/>
      <c r="H22" s="2331"/>
      <c r="I22" s="2331"/>
      <c r="J22" s="2331"/>
      <c r="K22" s="2331"/>
      <c r="L22" s="2331"/>
      <c r="M22" s="2331"/>
      <c r="N22" s="2331"/>
      <c r="O22" s="2331"/>
      <c r="P22" s="2331"/>
      <c r="Q22" s="2331"/>
      <c r="R22" s="2331"/>
      <c r="S22" s="2331"/>
      <c r="T22" s="2331"/>
      <c r="U22" s="2331"/>
      <c r="V22" s="2331"/>
      <c r="W22" s="2331"/>
      <c r="X22" s="2331"/>
      <c r="Y22" s="2331"/>
    </row>
    <row r="23" spans="2:27" ht="18" x14ac:dyDescent="0.25">
      <c r="B23" s="2334"/>
      <c r="C23" s="2331"/>
      <c r="D23" s="2331"/>
      <c r="E23" s="2331"/>
      <c r="F23" s="2331"/>
      <c r="G23" s="2331"/>
      <c r="H23" s="2331"/>
      <c r="I23" s="2331"/>
      <c r="J23" s="2331"/>
      <c r="K23" s="2331"/>
      <c r="L23" s="2331"/>
      <c r="M23" s="2331"/>
      <c r="N23" s="2331"/>
      <c r="O23" s="2331"/>
      <c r="P23" s="2331"/>
      <c r="Q23" s="2331"/>
      <c r="R23" s="2331"/>
      <c r="S23" s="2331"/>
      <c r="T23" s="2331"/>
      <c r="U23" s="2331"/>
      <c r="V23" s="2331"/>
      <c r="W23" s="2331"/>
      <c r="X23" s="2331"/>
      <c r="Y23" s="2331"/>
    </row>
    <row r="24" spans="2:27" ht="18" x14ac:dyDescent="0.25">
      <c r="B24" s="2334" t="s">
        <v>860</v>
      </c>
      <c r="C24" s="2331"/>
      <c r="D24" s="2331"/>
      <c r="E24" s="2331"/>
      <c r="F24" s="2331"/>
      <c r="G24" s="2331"/>
      <c r="H24" s="2331"/>
      <c r="I24" s="2331"/>
      <c r="J24" s="2331"/>
      <c r="K24" s="2331"/>
      <c r="L24" s="2331"/>
      <c r="M24" s="2331"/>
      <c r="N24" s="2331"/>
      <c r="O24" s="2331"/>
      <c r="P24" s="2331"/>
      <c r="Q24" s="2331"/>
      <c r="R24" s="2331"/>
      <c r="S24" s="2331"/>
      <c r="T24" s="2331"/>
      <c r="U24" s="2331"/>
      <c r="V24" s="2331"/>
      <c r="W24" s="2331"/>
      <c r="X24" s="2331"/>
      <c r="Y24" s="2331"/>
    </row>
    <row r="25" spans="2:27" ht="18" x14ac:dyDescent="0.25">
      <c r="B25" s="2334"/>
      <c r="C25" s="2331"/>
      <c r="D25" s="2331"/>
      <c r="E25" s="2331"/>
      <c r="F25" s="2331"/>
      <c r="G25" s="2331"/>
      <c r="H25" s="2331"/>
      <c r="I25" s="2331"/>
      <c r="J25" s="2331"/>
      <c r="K25" s="2331"/>
      <c r="L25" s="2331"/>
      <c r="M25" s="2331"/>
      <c r="N25" s="2331"/>
      <c r="O25" s="2331"/>
      <c r="P25" s="2331"/>
      <c r="Q25" s="2331"/>
      <c r="R25" s="2331"/>
      <c r="S25" s="2331"/>
      <c r="T25" s="2331"/>
      <c r="U25" s="2331"/>
      <c r="V25" s="2331"/>
      <c r="W25" s="2331"/>
      <c r="X25" s="2331"/>
      <c r="Y25" s="2331"/>
    </row>
    <row r="26" spans="2:27" ht="18" x14ac:dyDescent="0.25">
      <c r="B26" s="2331" t="s">
        <v>861</v>
      </c>
      <c r="C26" s="2331"/>
      <c r="D26" s="2331"/>
      <c r="E26" s="2331"/>
      <c r="F26" s="2331"/>
      <c r="G26" s="2331"/>
      <c r="H26" s="2331"/>
      <c r="I26" s="2331"/>
      <c r="J26" s="2331"/>
      <c r="K26" s="2331"/>
      <c r="L26" s="2331"/>
      <c r="M26" s="2331"/>
      <c r="N26" s="2331"/>
      <c r="O26" s="2331"/>
      <c r="P26" s="2331"/>
      <c r="Q26" s="2331"/>
      <c r="R26" s="2331"/>
      <c r="S26" s="2331"/>
      <c r="T26" s="2331"/>
      <c r="U26" s="2331"/>
      <c r="V26" s="2331"/>
      <c r="W26" s="2331"/>
      <c r="X26" s="2331"/>
      <c r="Y26" s="2331"/>
    </row>
    <row r="27" spans="2:27" ht="18" x14ac:dyDescent="0.25">
      <c r="B27" s="2331" t="s">
        <v>806</v>
      </c>
      <c r="C27" s="2331"/>
      <c r="D27" s="2331"/>
      <c r="E27" s="2331"/>
      <c r="F27" s="2331"/>
      <c r="G27" s="2331"/>
      <c r="H27" s="2331"/>
      <c r="I27" s="2331"/>
      <c r="J27" s="2331"/>
      <c r="K27" s="2331"/>
      <c r="L27" s="2331"/>
      <c r="M27" s="2331"/>
      <c r="N27" s="2331"/>
      <c r="O27" s="2331"/>
      <c r="P27" s="2331"/>
      <c r="Q27" s="2331"/>
      <c r="R27" s="2331"/>
      <c r="S27" s="2331"/>
      <c r="T27" s="2331"/>
      <c r="U27" s="2331"/>
      <c r="V27" s="2331"/>
      <c r="W27" s="2331"/>
      <c r="X27" s="2331"/>
      <c r="Y27" s="2331"/>
    </row>
    <row r="28" spans="2:27" ht="18" x14ac:dyDescent="0.25">
      <c r="B28" s="40"/>
      <c r="C28" s="2331"/>
      <c r="D28" s="2331"/>
      <c r="E28" s="2331"/>
      <c r="F28" s="2331"/>
      <c r="G28" s="2331"/>
      <c r="H28" s="2331"/>
      <c r="I28" s="2331"/>
      <c r="J28" s="2331"/>
      <c r="K28" s="2331"/>
      <c r="L28" s="2331"/>
      <c r="M28" s="2331"/>
      <c r="N28" s="2331"/>
      <c r="O28" s="2331"/>
      <c r="P28" s="2331"/>
      <c r="Q28" s="2331"/>
      <c r="R28" s="2331"/>
      <c r="S28" s="2331"/>
      <c r="T28" s="2331"/>
      <c r="U28" s="2331"/>
      <c r="V28" s="2331"/>
      <c r="W28" s="2331"/>
      <c r="X28" s="2331"/>
      <c r="Y28" s="2331"/>
    </row>
    <row r="29" spans="2:27" ht="18" x14ac:dyDescent="0.25">
      <c r="B29" s="2334" t="s">
        <v>807</v>
      </c>
      <c r="C29" s="2331"/>
      <c r="D29" s="2331"/>
      <c r="E29" s="2331"/>
      <c r="F29" s="2331"/>
      <c r="G29" s="2331"/>
      <c r="H29" s="2331"/>
      <c r="I29" s="2331"/>
      <c r="J29" s="2331"/>
      <c r="K29" s="2331"/>
      <c r="L29" s="2331"/>
      <c r="M29" s="2331"/>
      <c r="N29" s="2331"/>
      <c r="O29" s="2331"/>
      <c r="P29" s="2331"/>
      <c r="Q29" s="2331"/>
      <c r="R29" s="2331"/>
      <c r="S29" s="2331"/>
      <c r="T29" s="2331"/>
      <c r="U29" s="2331"/>
      <c r="V29" s="2331"/>
      <c r="W29" s="2331"/>
      <c r="X29" s="2331"/>
      <c r="Y29" s="2331"/>
    </row>
    <row r="30" spans="2:27" ht="18" x14ac:dyDescent="0.25">
      <c r="B30" s="2334" t="s">
        <v>808</v>
      </c>
      <c r="C30" s="2331"/>
      <c r="D30" s="2331"/>
      <c r="E30" s="2331"/>
      <c r="F30" s="2331"/>
      <c r="G30" s="2331"/>
      <c r="H30" s="2331"/>
      <c r="I30" s="2331"/>
      <c r="J30" s="2331"/>
      <c r="K30" s="2331"/>
      <c r="L30" s="2331"/>
      <c r="M30" s="2331"/>
      <c r="N30" s="2331"/>
      <c r="O30" s="2331"/>
      <c r="P30" s="2331"/>
      <c r="Q30" s="2331"/>
      <c r="R30" s="2331"/>
      <c r="S30" s="2331"/>
      <c r="T30" s="2331"/>
      <c r="U30" s="2331"/>
      <c r="V30" s="2331"/>
      <c r="W30" s="2331"/>
      <c r="X30" s="2331"/>
      <c r="Y30" s="2331"/>
    </row>
    <row r="31" spans="2:27" ht="18" x14ac:dyDescent="0.25">
      <c r="B31" s="2787" t="s">
        <v>872</v>
      </c>
      <c r="C31" s="2788"/>
      <c r="D31" s="2788"/>
      <c r="E31" s="2788"/>
      <c r="F31" s="2788"/>
      <c r="G31" s="2788"/>
      <c r="H31" s="2788"/>
      <c r="I31" s="2788"/>
      <c r="J31" s="2788"/>
      <c r="K31" s="2788"/>
      <c r="L31" s="2788"/>
      <c r="M31" s="2788"/>
      <c r="N31" s="2788"/>
      <c r="O31" s="2788"/>
      <c r="P31" s="2788"/>
      <c r="Q31" s="2788"/>
      <c r="R31" s="2788"/>
      <c r="S31" s="2788"/>
      <c r="T31" s="2788"/>
      <c r="U31" s="2788"/>
      <c r="V31" s="2788"/>
      <c r="W31" s="2788"/>
      <c r="X31" s="2788"/>
      <c r="Y31" s="2788"/>
      <c r="Z31" s="2789"/>
      <c r="AA31" s="2789"/>
    </row>
    <row r="32" spans="2:27" ht="18" x14ac:dyDescent="0.25">
      <c r="B32" s="2787" t="s">
        <v>873</v>
      </c>
      <c r="C32" s="2788"/>
      <c r="D32" s="2788"/>
      <c r="E32" s="2788"/>
      <c r="F32" s="2788"/>
      <c r="G32" s="2788"/>
      <c r="H32" s="2788"/>
      <c r="I32" s="2788"/>
      <c r="J32" s="2788"/>
      <c r="K32" s="2788"/>
      <c r="L32" s="2788"/>
      <c r="M32" s="2788"/>
      <c r="N32" s="2788"/>
      <c r="O32" s="2788"/>
      <c r="P32" s="2788"/>
      <c r="Q32" s="2788"/>
      <c r="R32" s="2788"/>
      <c r="S32" s="2788"/>
      <c r="T32" s="2788"/>
      <c r="U32" s="2788"/>
      <c r="V32" s="2788"/>
      <c r="W32" s="2788"/>
      <c r="X32" s="2788"/>
      <c r="Y32" s="2788"/>
      <c r="Z32" s="2789"/>
      <c r="AA32" s="2789"/>
    </row>
    <row r="33" spans="2:25" ht="18.75" thickBot="1" x14ac:dyDescent="0.3">
      <c r="B33" s="2331"/>
      <c r="C33" s="2331"/>
      <c r="D33" s="2331"/>
      <c r="E33" s="2331"/>
      <c r="F33" s="2331"/>
      <c r="G33" s="2331"/>
      <c r="H33" s="2331"/>
      <c r="I33" s="2331"/>
      <c r="J33" s="2331"/>
      <c r="K33" s="2331"/>
      <c r="L33" s="2331"/>
      <c r="M33" s="2331"/>
      <c r="N33" s="2331"/>
      <c r="O33" s="2331"/>
      <c r="P33" s="2331"/>
      <c r="Q33" s="2331"/>
      <c r="R33" s="2331"/>
      <c r="S33" s="2331"/>
      <c r="T33" s="2331"/>
      <c r="U33" s="2331"/>
      <c r="V33" s="2331"/>
      <c r="W33" s="2331"/>
      <c r="X33" s="2331"/>
      <c r="Y33" s="2331"/>
    </row>
    <row r="34" spans="2:25" ht="18.75" thickBot="1" x14ac:dyDescent="0.3">
      <c r="B34" s="2331" t="s">
        <v>812</v>
      </c>
      <c r="C34" s="2331"/>
      <c r="D34" s="2331"/>
      <c r="E34" s="2331"/>
      <c r="F34" s="2331"/>
      <c r="G34" s="2331"/>
      <c r="H34" s="2331"/>
      <c r="I34" s="2502" t="s">
        <v>811</v>
      </c>
      <c r="J34" s="2331"/>
      <c r="L34" s="2331"/>
      <c r="M34" s="2331"/>
      <c r="N34" s="2331" t="s">
        <v>813</v>
      </c>
      <c r="O34" s="2331"/>
      <c r="P34" s="2501" t="e">
        <v>#DIV/0!</v>
      </c>
      <c r="Q34" s="2331"/>
      <c r="R34" s="2331"/>
      <c r="S34" s="2331"/>
      <c r="T34" s="2331"/>
      <c r="U34" s="2331"/>
      <c r="V34" s="2331"/>
      <c r="W34" s="2331"/>
      <c r="X34" s="2331"/>
      <c r="Y34" s="2331"/>
    </row>
    <row r="36" spans="2:25" ht="15.75" x14ac:dyDescent="0.25">
      <c r="B36" s="2508"/>
    </row>
    <row r="39" spans="2:25" ht="36" x14ac:dyDescent="0.55000000000000004">
      <c r="B39" s="1213" t="s">
        <v>598</v>
      </c>
    </row>
    <row r="54" spans="2:19" ht="15.75" x14ac:dyDescent="0.25">
      <c r="S54" s="2661" t="s">
        <v>864</v>
      </c>
    </row>
    <row r="62" spans="2:19" ht="15.75" x14ac:dyDescent="0.25">
      <c r="B62"/>
      <c r="D62"/>
      <c r="E62"/>
    </row>
    <row r="63" spans="2:19" ht="15.75" x14ac:dyDescent="0.25">
      <c r="B63"/>
      <c r="C63"/>
      <c r="D63"/>
      <c r="E63"/>
    </row>
    <row r="64" spans="2:19" ht="16.5" thickBot="1" x14ac:dyDescent="0.3">
      <c r="E64"/>
      <c r="G64" s="1721" t="s">
        <v>729</v>
      </c>
    </row>
    <row r="65" spans="5:9" ht="15.75" x14ac:dyDescent="0.25">
      <c r="E65" s="1721"/>
      <c r="G65" s="2445">
        <v>1</v>
      </c>
      <c r="H65" s="2503" t="s">
        <v>393</v>
      </c>
      <c r="I65" s="2504" t="s">
        <v>394</v>
      </c>
    </row>
    <row r="66" spans="5:9" ht="15.75" x14ac:dyDescent="0.25">
      <c r="E66" s="1721"/>
      <c r="G66" s="2446">
        <v>2</v>
      </c>
      <c r="H66" s="2505" t="s">
        <v>387</v>
      </c>
      <c r="I66" s="2506"/>
    </row>
    <row r="67" spans="5:9" ht="15.75" x14ac:dyDescent="0.25">
      <c r="E67" s="1721"/>
      <c r="G67" s="2446">
        <v>3</v>
      </c>
      <c r="H67" s="2505" t="s">
        <v>389</v>
      </c>
      <c r="I67" s="2506"/>
    </row>
    <row r="68" spans="5:9" ht="15.75" x14ac:dyDescent="0.25">
      <c r="E68" s="1721"/>
      <c r="G68" s="2446">
        <v>4</v>
      </c>
      <c r="H68" s="2505" t="s">
        <v>388</v>
      </c>
      <c r="I68" s="2506"/>
    </row>
    <row r="69" spans="5:9" ht="15.75" x14ac:dyDescent="0.25">
      <c r="E69" s="1721"/>
      <c r="G69" s="2446">
        <v>5</v>
      </c>
      <c r="H69" s="2505" t="s">
        <v>390</v>
      </c>
      <c r="I69" s="2506"/>
    </row>
    <row r="70" spans="5:9" ht="15.75" x14ac:dyDescent="0.25">
      <c r="E70" s="1721"/>
      <c r="G70" s="2446">
        <v>6</v>
      </c>
      <c r="H70" s="2505" t="s">
        <v>727</v>
      </c>
      <c r="I70" s="2506"/>
    </row>
    <row r="71" spans="5:9" ht="15.75" x14ac:dyDescent="0.25">
      <c r="E71" s="1721"/>
      <c r="G71" s="2446">
        <v>7</v>
      </c>
      <c r="H71" s="2505" t="s">
        <v>391</v>
      </c>
      <c r="I71" s="2506"/>
    </row>
    <row r="72" spans="5:9" ht="15.75" x14ac:dyDescent="0.25">
      <c r="G72" s="2446">
        <v>8</v>
      </c>
      <c r="H72" s="2505" t="s">
        <v>392</v>
      </c>
      <c r="I72" s="2506"/>
    </row>
    <row r="73" spans="5:9" ht="15.75" x14ac:dyDescent="0.25">
      <c r="G73" s="2446">
        <v>9</v>
      </c>
      <c r="H73" s="2505" t="s">
        <v>728</v>
      </c>
      <c r="I73" s="2506"/>
    </row>
    <row r="74" spans="5:9" ht="15.75" thickBot="1" x14ac:dyDescent="0.25">
      <c r="G74" s="2447"/>
      <c r="H74" s="2448"/>
      <c r="I74" s="2449"/>
    </row>
  </sheetData>
  <sheetProtection formatCells="0" formatColumns="0" formatRows="0" insertColumns="0" insertRows="0" deleteColumns="0" deleteRows="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9C6C8-3D67-4069-A03B-A261D2600F67}">
  <sheetPr>
    <tabColor rgb="FFFF9900"/>
  </sheetPr>
  <dimension ref="A1:AT122"/>
  <sheetViews>
    <sheetView zoomScale="85" zoomScaleNormal="85" zoomScaleSheetLayoutView="55" workbookViewId="0">
      <pane xSplit="3" ySplit="10" topLeftCell="D46" activePane="bottomRight" state="frozen"/>
      <selection pane="topRight" activeCell="D1" sqref="D1"/>
      <selection pane="bottomLeft" activeCell="A11" sqref="A11"/>
      <selection pane="bottomRight" activeCell="A41" sqref="A41:XFD41"/>
    </sheetView>
  </sheetViews>
  <sheetFormatPr defaultColWidth="8.85546875" defaultRowHeight="12.75" x14ac:dyDescent="0.2"/>
  <cols>
    <col min="1" max="1" width="3.85546875" style="17" customWidth="1"/>
    <col min="2" max="2" width="35.42578125" style="16" customWidth="1"/>
    <col min="3" max="3" width="7.5703125" style="39" customWidth="1"/>
    <col min="4" max="4" width="14.28515625" style="15" customWidth="1"/>
    <col min="5" max="7" width="11.85546875" style="15" customWidth="1"/>
    <col min="8" max="8" width="11.42578125" style="15" customWidth="1"/>
    <col min="9" max="9" width="12" style="15" customWidth="1"/>
    <col min="10" max="10" width="9.5703125" style="15" customWidth="1"/>
    <col min="11" max="11" width="10.42578125" style="15" customWidth="1"/>
    <col min="12" max="12" width="11.7109375" style="15" customWidth="1"/>
    <col min="13" max="13" width="10.7109375" style="15" customWidth="1"/>
    <col min="14" max="14" width="11.28515625" style="15" customWidth="1"/>
    <col min="15" max="15" width="10.28515625" style="15" customWidth="1"/>
    <col min="16" max="16" width="11.42578125" style="15" customWidth="1"/>
    <col min="17" max="17" width="12.5703125" style="15" customWidth="1"/>
    <col min="18" max="18" width="10.5703125" style="15" customWidth="1"/>
    <col min="19" max="19" width="11.28515625" style="15" customWidth="1"/>
    <col min="20" max="20" width="12.7109375" style="16" customWidth="1"/>
    <col min="21" max="21" width="10.140625" style="16" customWidth="1"/>
    <col min="22" max="23" width="11.140625" style="16" customWidth="1"/>
    <col min="24" max="24" width="10.28515625" style="16" customWidth="1"/>
    <col min="25" max="25" width="9.140625" style="16" customWidth="1"/>
    <col min="26" max="26" width="11.28515625" style="16" customWidth="1"/>
    <col min="27" max="27" width="10.140625" style="16" customWidth="1"/>
    <col min="28" max="28" width="9.28515625" style="16" customWidth="1"/>
    <col min="29" max="29" width="10.85546875" style="16" customWidth="1"/>
    <col min="30" max="30" width="10.28515625" style="16" customWidth="1"/>
    <col min="31" max="31" width="9.85546875" style="16" customWidth="1"/>
    <col min="32" max="32" width="10.7109375" style="16" customWidth="1"/>
    <col min="33" max="34" width="8.85546875" style="16"/>
    <col min="35" max="35" width="11" style="16" customWidth="1"/>
    <col min="36" max="36" width="9.7109375" style="16" customWidth="1"/>
    <col min="37" max="37" width="8.7109375" style="16" customWidth="1"/>
    <col min="38" max="38" width="10.5703125" style="16" customWidth="1"/>
    <col min="39" max="39" width="9.7109375" style="16" customWidth="1"/>
    <col min="40" max="40" width="9" style="16" customWidth="1"/>
    <col min="41" max="41" width="12.85546875" style="16" customWidth="1"/>
    <col min="42" max="42" width="12.140625" style="16" customWidth="1"/>
    <col min="43" max="43" width="9.42578125" style="16" customWidth="1"/>
    <col min="44" max="44" width="6.140625" style="16" customWidth="1"/>
    <col min="45" max="45" width="7.140625" style="16" customWidth="1"/>
    <col min="46" max="46" width="7" style="16" customWidth="1"/>
    <col min="47" max="16384" width="8.85546875" style="16"/>
  </cols>
  <sheetData>
    <row r="1" spans="1:46" ht="21" customHeight="1" thickBot="1" x14ac:dyDescent="0.4">
      <c r="B1" s="539" t="s">
        <v>100</v>
      </c>
      <c r="C1" s="1870" t="str">
        <f>A3_Avizat!$C$1</f>
        <v>Denumire operator</v>
      </c>
      <c r="D1" s="1871"/>
      <c r="E1" s="1872"/>
      <c r="F1" s="1872"/>
      <c r="G1" s="537"/>
      <c r="H1" s="537"/>
      <c r="I1" s="537"/>
      <c r="J1" s="537"/>
      <c r="K1" s="538"/>
      <c r="L1" s="534"/>
      <c r="M1" s="534"/>
      <c r="N1" s="534"/>
      <c r="O1" s="534"/>
      <c r="P1" s="534"/>
      <c r="Q1" s="534"/>
      <c r="R1" s="534"/>
      <c r="S1" s="534"/>
      <c r="T1" s="534"/>
      <c r="U1" s="534"/>
      <c r="V1" s="756" t="s">
        <v>390</v>
      </c>
      <c r="AQ1" s="756" t="s">
        <v>390</v>
      </c>
    </row>
    <row r="2" spans="1:46" ht="19.149999999999999" customHeight="1" thickBot="1" x14ac:dyDescent="0.3">
      <c r="A2" s="16"/>
      <c r="B2" s="284" t="s">
        <v>450</v>
      </c>
      <c r="C2" s="1873">
        <f>A3_Avizat!$C$3</f>
        <v>2026</v>
      </c>
      <c r="D2" s="1874"/>
      <c r="E2" s="1875"/>
      <c r="F2" s="1875"/>
      <c r="G2" s="203"/>
      <c r="H2" s="203"/>
      <c r="I2" s="203"/>
      <c r="J2" s="203"/>
      <c r="K2" s="204"/>
      <c r="L2" s="535"/>
      <c r="M2" s="535"/>
      <c r="N2" s="535"/>
      <c r="O2" s="535"/>
      <c r="P2" s="535"/>
      <c r="Q2" s="535"/>
      <c r="R2" s="535"/>
      <c r="S2" s="535"/>
      <c r="T2" s="535"/>
      <c r="U2" s="535"/>
      <c r="V2" s="535"/>
    </row>
    <row r="3" spans="1:46" ht="16.149999999999999" customHeight="1" x14ac:dyDescent="0.2">
      <c r="A3" s="16"/>
      <c r="B3" s="324"/>
      <c r="C3" s="16"/>
      <c r="D3" s="16"/>
      <c r="E3" s="16"/>
      <c r="F3" s="16"/>
      <c r="G3" s="16"/>
      <c r="H3" s="16"/>
      <c r="I3" s="16"/>
      <c r="J3" s="16"/>
      <c r="K3" s="16"/>
      <c r="L3" s="16"/>
      <c r="M3" s="16"/>
      <c r="N3" s="16"/>
      <c r="O3" s="16"/>
      <c r="P3" s="16"/>
      <c r="Q3" s="16"/>
      <c r="R3" s="16"/>
      <c r="S3" s="16"/>
      <c r="AO3" s="58" t="s">
        <v>816</v>
      </c>
      <c r="AP3" s="58" t="s">
        <v>817</v>
      </c>
      <c r="AQ3" s="58" t="s">
        <v>818</v>
      </c>
    </row>
    <row r="4" spans="1:46" ht="15.75" x14ac:dyDescent="0.25">
      <c r="A4" s="68"/>
      <c r="B4" s="529" t="s">
        <v>427</v>
      </c>
      <c r="C4" s="68"/>
      <c r="D4" s="68"/>
      <c r="E4" s="68"/>
      <c r="F4" s="68"/>
      <c r="G4" s="68"/>
      <c r="H4" s="68"/>
      <c r="I4" s="68"/>
      <c r="J4" s="68"/>
      <c r="K4" s="68"/>
      <c r="L4" s="68"/>
      <c r="M4" s="68"/>
      <c r="N4" s="68"/>
      <c r="O4" s="68"/>
      <c r="P4" s="68"/>
      <c r="Q4" s="16"/>
      <c r="R4" s="68"/>
      <c r="S4" s="68"/>
      <c r="T4" s="68"/>
      <c r="U4" s="68"/>
      <c r="V4" s="68"/>
      <c r="AL4" s="214"/>
      <c r="AM4" s="214"/>
      <c r="AN4" s="214"/>
    </row>
    <row r="5" spans="1:46" s="35" customFormat="1" ht="16.149999999999999" customHeight="1" thickBot="1" x14ac:dyDescent="0.3">
      <c r="A5" s="1727"/>
      <c r="B5" s="2397" t="s">
        <v>781</v>
      </c>
      <c r="D5" s="1420" t="s">
        <v>76</v>
      </c>
      <c r="V5" s="1726" t="s">
        <v>664</v>
      </c>
      <c r="AQ5" s="1726" t="s">
        <v>664</v>
      </c>
    </row>
    <row r="6" spans="1:46" ht="16.899999999999999" customHeight="1" thickBot="1" x14ac:dyDescent="0.3">
      <c r="A6" s="2820" t="s">
        <v>11</v>
      </c>
      <c r="B6" s="2823" t="s">
        <v>103</v>
      </c>
      <c r="C6" s="2826" t="s">
        <v>5</v>
      </c>
      <c r="D6" s="50"/>
      <c r="E6" s="212"/>
      <c r="F6" s="212"/>
      <c r="G6" s="212"/>
      <c r="H6" s="212"/>
      <c r="I6" s="212"/>
      <c r="J6" s="212"/>
      <c r="K6" s="212"/>
      <c r="L6" s="212"/>
      <c r="M6" s="1606"/>
      <c r="N6" s="1606" t="s">
        <v>665</v>
      </c>
      <c r="O6" s="1606"/>
      <c r="P6" s="1606"/>
      <c r="Q6" s="1606"/>
      <c r="R6" s="1606"/>
      <c r="S6" s="1610">
        <f>$C$2-1</f>
        <v>2025</v>
      </c>
      <c r="T6" s="1606"/>
      <c r="U6" s="51"/>
      <c r="V6" s="1661" t="s">
        <v>76</v>
      </c>
      <c r="W6" s="1659"/>
      <c r="X6" s="1606"/>
      <c r="Y6" s="1606"/>
      <c r="Z6" s="1606"/>
      <c r="AA6" s="1606"/>
      <c r="AB6" s="1606"/>
      <c r="AC6" s="1606"/>
      <c r="AD6" s="1606"/>
      <c r="AE6" s="1606" t="str">
        <f>$N$6</f>
        <v>REALIZAT  în Anul anterior (n-1):</v>
      </c>
      <c r="AF6" s="1606"/>
      <c r="AG6" s="1606"/>
      <c r="AH6" s="1606"/>
      <c r="AI6" s="1606"/>
      <c r="AJ6" s="1606"/>
      <c r="AK6" s="1606"/>
      <c r="AL6" s="1606"/>
      <c r="AM6" s="1610">
        <f>$C$2-1</f>
        <v>2025</v>
      </c>
      <c r="AN6" s="1613"/>
      <c r="AO6" s="1614"/>
      <c r="AP6" s="1614"/>
      <c r="AQ6" s="1660" t="s">
        <v>76</v>
      </c>
      <c r="AR6" s="1615"/>
      <c r="AS6" s="1615"/>
    </row>
    <row r="7" spans="1:46" ht="17.25" customHeight="1" thickBot="1" x14ac:dyDescent="0.25">
      <c r="A7" s="2821"/>
      <c r="B7" s="2824"/>
      <c r="C7" s="2827"/>
      <c r="D7" s="2842" t="s">
        <v>98</v>
      </c>
      <c r="E7" s="2843"/>
      <c r="F7" s="2843"/>
      <c r="G7" s="2865"/>
      <c r="H7" s="2847" t="s">
        <v>283</v>
      </c>
      <c r="I7" s="2848"/>
      <c r="J7" s="2849"/>
      <c r="K7" s="2873" t="s">
        <v>680</v>
      </c>
      <c r="L7" s="2855"/>
      <c r="M7" s="2855"/>
      <c r="N7" s="2855"/>
      <c r="O7" s="2855"/>
      <c r="P7" s="2855"/>
      <c r="Q7" s="2855"/>
      <c r="R7" s="2855"/>
      <c r="S7" s="2855"/>
      <c r="T7" s="2855"/>
      <c r="U7" s="2855"/>
      <c r="V7" s="2856"/>
      <c r="W7" s="2857" t="s">
        <v>4</v>
      </c>
      <c r="X7" s="2857"/>
      <c r="Y7" s="2857"/>
      <c r="Z7" s="2829" t="s">
        <v>335</v>
      </c>
      <c r="AA7" s="2830"/>
      <c r="AB7" s="2831"/>
      <c r="AC7" s="2881" t="s">
        <v>336</v>
      </c>
      <c r="AD7" s="2882"/>
      <c r="AE7" s="2883"/>
      <c r="AF7" s="2829" t="s">
        <v>337</v>
      </c>
      <c r="AG7" s="2830"/>
      <c r="AH7" s="2831"/>
      <c r="AI7" s="2887" t="s">
        <v>338</v>
      </c>
      <c r="AJ7" s="2887"/>
      <c r="AK7" s="2888"/>
      <c r="AL7" s="2857" t="s">
        <v>241</v>
      </c>
      <c r="AM7" s="2857"/>
      <c r="AN7" s="2857"/>
      <c r="AO7" s="2874" t="s">
        <v>107</v>
      </c>
      <c r="AP7" s="2875"/>
      <c r="AQ7" s="2876"/>
    </row>
    <row r="8" spans="1:46" ht="39" customHeight="1" thickBot="1" x14ac:dyDescent="0.25">
      <c r="A8" s="2821"/>
      <c r="B8" s="2824"/>
      <c r="C8" s="2827"/>
      <c r="D8" s="2863" t="s">
        <v>771</v>
      </c>
      <c r="E8" s="2862" t="s">
        <v>548</v>
      </c>
      <c r="F8" s="2862" t="s">
        <v>780</v>
      </c>
      <c r="G8" s="2866" t="s">
        <v>108</v>
      </c>
      <c r="H8" s="2847"/>
      <c r="I8" s="2848"/>
      <c r="J8" s="2849"/>
      <c r="K8" s="2867" t="s">
        <v>305</v>
      </c>
      <c r="L8" s="2868"/>
      <c r="M8" s="2869"/>
      <c r="N8" s="2870" t="s">
        <v>681</v>
      </c>
      <c r="O8" s="2871"/>
      <c r="P8" s="2872"/>
      <c r="Q8" s="2870" t="s">
        <v>657</v>
      </c>
      <c r="R8" s="2871"/>
      <c r="S8" s="2872"/>
      <c r="T8" s="2870" t="s">
        <v>821</v>
      </c>
      <c r="U8" s="2871"/>
      <c r="V8" s="2872"/>
      <c r="W8" s="2880"/>
      <c r="X8" s="2880"/>
      <c r="Y8" s="2880"/>
      <c r="Z8" s="2832"/>
      <c r="AA8" s="2833"/>
      <c r="AB8" s="2834"/>
      <c r="AC8" s="2884"/>
      <c r="AD8" s="2885"/>
      <c r="AE8" s="2886"/>
      <c r="AF8" s="2832"/>
      <c r="AG8" s="2833"/>
      <c r="AH8" s="2834"/>
      <c r="AI8" s="2833"/>
      <c r="AJ8" s="2833"/>
      <c r="AK8" s="2834"/>
      <c r="AL8" s="2880"/>
      <c r="AM8" s="2880"/>
      <c r="AN8" s="2880"/>
      <c r="AO8" s="2877"/>
      <c r="AP8" s="2878"/>
      <c r="AQ8" s="2879"/>
    </row>
    <row r="9" spans="1:46" ht="33.75" customHeight="1" thickBot="1" x14ac:dyDescent="0.25">
      <c r="A9" s="2822"/>
      <c r="B9" s="2825"/>
      <c r="C9" s="2828"/>
      <c r="D9" s="2864"/>
      <c r="E9" s="2852"/>
      <c r="F9" s="2852"/>
      <c r="G9" s="2853"/>
      <c r="H9" s="215" t="s">
        <v>12</v>
      </c>
      <c r="I9" s="21" t="s">
        <v>46</v>
      </c>
      <c r="J9" s="216" t="s">
        <v>47</v>
      </c>
      <c r="K9" s="215" t="s">
        <v>12</v>
      </c>
      <c r="L9" s="21" t="s">
        <v>46</v>
      </c>
      <c r="M9" s="216" t="s">
        <v>47</v>
      </c>
      <c r="N9" s="215" t="s">
        <v>12</v>
      </c>
      <c r="O9" s="21" t="s">
        <v>46</v>
      </c>
      <c r="P9" s="22" t="s">
        <v>47</v>
      </c>
      <c r="Q9" s="20" t="s">
        <v>12</v>
      </c>
      <c r="R9" s="21" t="s">
        <v>46</v>
      </c>
      <c r="S9" s="216" t="s">
        <v>47</v>
      </c>
      <c r="T9" s="215" t="s">
        <v>12</v>
      </c>
      <c r="U9" s="21" t="s">
        <v>46</v>
      </c>
      <c r="V9" s="22" t="s">
        <v>47</v>
      </c>
      <c r="W9" s="20" t="s">
        <v>12</v>
      </c>
      <c r="X9" s="21" t="s">
        <v>46</v>
      </c>
      <c r="Y9" s="216" t="s">
        <v>47</v>
      </c>
      <c r="Z9" s="215" t="s">
        <v>12</v>
      </c>
      <c r="AA9" s="21" t="s">
        <v>46</v>
      </c>
      <c r="AB9" s="22" t="s">
        <v>47</v>
      </c>
      <c r="AC9" s="20" t="s">
        <v>12</v>
      </c>
      <c r="AD9" s="21" t="s">
        <v>46</v>
      </c>
      <c r="AE9" s="216" t="s">
        <v>47</v>
      </c>
      <c r="AF9" s="215" t="s">
        <v>12</v>
      </c>
      <c r="AG9" s="21" t="s">
        <v>46</v>
      </c>
      <c r="AH9" s="22" t="s">
        <v>47</v>
      </c>
      <c r="AI9" s="20" t="s">
        <v>12</v>
      </c>
      <c r="AJ9" s="21" t="s">
        <v>46</v>
      </c>
      <c r="AK9" s="22" t="s">
        <v>47</v>
      </c>
      <c r="AL9" s="325" t="s">
        <v>12</v>
      </c>
      <c r="AM9" s="21" t="s">
        <v>46</v>
      </c>
      <c r="AN9" s="325" t="s">
        <v>47</v>
      </c>
      <c r="AO9" s="732" t="s">
        <v>12</v>
      </c>
      <c r="AP9" s="730" t="s">
        <v>46</v>
      </c>
      <c r="AQ9" s="731" t="s">
        <v>47</v>
      </c>
      <c r="AS9" s="2407" t="e">
        <f>IF(ABS(AP11-AQ12/G12)&lt;1,"OK!","ERR!")</f>
        <v>#DIV/0!</v>
      </c>
    </row>
    <row r="10" spans="1:46" ht="13.5" thickBot="1" x14ac:dyDescent="0.25">
      <c r="A10" s="127">
        <v>0</v>
      </c>
      <c r="B10" s="49">
        <v>1</v>
      </c>
      <c r="C10" s="965">
        <v>2</v>
      </c>
      <c r="D10" s="25">
        <v>3</v>
      </c>
      <c r="E10" s="27">
        <v>4</v>
      </c>
      <c r="F10" s="26">
        <f t="shared" ref="F10:J10" si="0">E10+1</f>
        <v>5</v>
      </c>
      <c r="G10" s="26">
        <f t="shared" si="0"/>
        <v>6</v>
      </c>
      <c r="H10" s="25">
        <f t="shared" si="0"/>
        <v>7</v>
      </c>
      <c r="I10" s="26">
        <f t="shared" si="0"/>
        <v>8</v>
      </c>
      <c r="J10" s="26">
        <f t="shared" si="0"/>
        <v>9</v>
      </c>
      <c r="K10" s="25">
        <f>J10+1</f>
        <v>10</v>
      </c>
      <c r="L10" s="27">
        <f>K10+1</f>
        <v>11</v>
      </c>
      <c r="M10" s="29">
        <f>L10+1</f>
        <v>12</v>
      </c>
      <c r="N10" s="49">
        <f t="shared" ref="N10:AL10" si="1">M10+1</f>
        <v>13</v>
      </c>
      <c r="O10" s="29">
        <f t="shared" si="1"/>
        <v>14</v>
      </c>
      <c r="P10" s="28">
        <f t="shared" si="1"/>
        <v>15</v>
      </c>
      <c r="Q10" s="24">
        <f t="shared" si="1"/>
        <v>16</v>
      </c>
      <c r="R10" s="29">
        <f t="shared" si="1"/>
        <v>17</v>
      </c>
      <c r="S10" s="29">
        <f t="shared" si="1"/>
        <v>18</v>
      </c>
      <c r="T10" s="49">
        <f t="shared" si="1"/>
        <v>19</v>
      </c>
      <c r="U10" s="29">
        <f t="shared" si="1"/>
        <v>20</v>
      </c>
      <c r="V10" s="28">
        <f t="shared" si="1"/>
        <v>21</v>
      </c>
      <c r="W10" s="110">
        <f>V10+1</f>
        <v>22</v>
      </c>
      <c r="X10" s="322">
        <f t="shared" si="1"/>
        <v>23</v>
      </c>
      <c r="Y10" s="322">
        <f t="shared" si="1"/>
        <v>24</v>
      </c>
      <c r="Z10" s="326">
        <f t="shared" si="1"/>
        <v>25</v>
      </c>
      <c r="AA10" s="322">
        <f t="shared" si="1"/>
        <v>26</v>
      </c>
      <c r="AB10" s="304">
        <f t="shared" si="1"/>
        <v>27</v>
      </c>
      <c r="AC10" s="110">
        <f t="shared" si="1"/>
        <v>28</v>
      </c>
      <c r="AD10" s="322">
        <f t="shared" si="1"/>
        <v>29</v>
      </c>
      <c r="AE10" s="322">
        <f t="shared" si="1"/>
        <v>30</v>
      </c>
      <c r="AF10" s="326">
        <f t="shared" si="1"/>
        <v>31</v>
      </c>
      <c r="AG10" s="322">
        <f t="shared" si="1"/>
        <v>32</v>
      </c>
      <c r="AH10" s="304">
        <f t="shared" si="1"/>
        <v>33</v>
      </c>
      <c r="AI10" s="110">
        <f t="shared" si="1"/>
        <v>34</v>
      </c>
      <c r="AJ10" s="322">
        <f t="shared" si="1"/>
        <v>35</v>
      </c>
      <c r="AK10" s="304">
        <f t="shared" si="1"/>
        <v>36</v>
      </c>
      <c r="AL10" s="110">
        <f t="shared" si="1"/>
        <v>37</v>
      </c>
      <c r="AM10" s="27">
        <f>AL10+1</f>
        <v>38</v>
      </c>
      <c r="AN10" s="24">
        <f>AM10+1</f>
        <v>39</v>
      </c>
      <c r="AO10" s="1617">
        <f>AN10+1</f>
        <v>40</v>
      </c>
      <c r="AP10" s="942">
        <f>AO10+1</f>
        <v>41</v>
      </c>
      <c r="AQ10" s="940">
        <f>AP10+1</f>
        <v>42</v>
      </c>
    </row>
    <row r="11" spans="1:46" s="1714" customFormat="1" ht="23.45" customHeight="1" thickBot="1" x14ac:dyDescent="0.25">
      <c r="A11" s="1709"/>
      <c r="B11" s="1710" t="s">
        <v>779</v>
      </c>
      <c r="C11" s="1711" t="s">
        <v>20</v>
      </c>
      <c r="D11" s="1712">
        <v>1</v>
      </c>
      <c r="E11" s="2622">
        <f>IF(D12=0,0,E12/$D$12)</f>
        <v>0</v>
      </c>
      <c r="F11" s="2571">
        <f>IF(D12=0,0,F12/D12)</f>
        <v>0</v>
      </c>
      <c r="G11" s="2404">
        <f>IF(D12=0,0,G12/D12)</f>
        <v>0</v>
      </c>
      <c r="H11" s="2357">
        <f>IF($D$12=0,0,H12/$D$12)</f>
        <v>0</v>
      </c>
      <c r="I11" s="2572">
        <f>IF($F$12=0,0,I12/$F$12)</f>
        <v>0</v>
      </c>
      <c r="J11" s="2358">
        <f>IF(H12=0,0,J12/H12)</f>
        <v>0</v>
      </c>
      <c r="K11" s="2357">
        <f>IF($D$12=0,0,K12/$D$12)</f>
        <v>0</v>
      </c>
      <c r="L11" s="2572">
        <f>IF($F$12=0,0,L12/$F$12)</f>
        <v>0</v>
      </c>
      <c r="M11" s="2358">
        <f>IF(K12=0,0,M12/K12)</f>
        <v>0</v>
      </c>
      <c r="N11" s="2357">
        <f>IF($D$12=0,0,N12/$D$12)</f>
        <v>0</v>
      </c>
      <c r="O11" s="2572">
        <f>IF($F$12=0,0,O12/$F$12)</f>
        <v>0</v>
      </c>
      <c r="P11" s="2358">
        <f>IF(N12=0,0,P12/N12)</f>
        <v>0</v>
      </c>
      <c r="Q11" s="2357">
        <f>IF($D$12=0,0,Q12/$D$12)</f>
        <v>0</v>
      </c>
      <c r="R11" s="2572">
        <f>IF($F$12=0,0,R12/$F$12)</f>
        <v>0</v>
      </c>
      <c r="S11" s="2358">
        <f>IF(Q12=0,0,S12/Q12)</f>
        <v>0</v>
      </c>
      <c r="T11" s="2357">
        <f>IF($D$12=0,0,T12/$D$12)</f>
        <v>0</v>
      </c>
      <c r="U11" s="2572">
        <f>IF($F$12=0,0,U12/$F$12)</f>
        <v>0</v>
      </c>
      <c r="V11" s="2358">
        <f>IF(T12=0,0,V12/T12)</f>
        <v>0</v>
      </c>
      <c r="W11" s="2357">
        <f>IF($D$12=0,0,W12/$D$12)</f>
        <v>0</v>
      </c>
      <c r="X11" s="2572">
        <f>IF($F$12=0,0,X12/$F$12)</f>
        <v>0</v>
      </c>
      <c r="Y11" s="2358">
        <f>IF(W12=0,0,Y12/W12)</f>
        <v>0</v>
      </c>
      <c r="Z11" s="2357">
        <f>IF($D$12=0,0,Z12/$D$12)</f>
        <v>0</v>
      </c>
      <c r="AA11" s="2572">
        <f>IF($F$12=0,0,AA12/$F$12)</f>
        <v>0</v>
      </c>
      <c r="AB11" s="2358">
        <f>IF(Z12=0,0,AB12/Z12)</f>
        <v>0</v>
      </c>
      <c r="AC11" s="2357">
        <f>IF($D$12=0,0,AC12/$D$12)</f>
        <v>0</v>
      </c>
      <c r="AD11" s="2572">
        <f>IF($F$12=0,0,AD12/$F$12)</f>
        <v>0</v>
      </c>
      <c r="AE11" s="2358">
        <f>IF(AC12=0,0,AE12/AC12)</f>
        <v>0</v>
      </c>
      <c r="AF11" s="2357">
        <f>IF($D$12=0,0,AF12/$D$12)</f>
        <v>0</v>
      </c>
      <c r="AG11" s="2572">
        <f>IF($F$12=0,0,AG12/$F$12)</f>
        <v>0</v>
      </c>
      <c r="AH11" s="2358">
        <f>IF(AF12=0,0,AH12/AF12)</f>
        <v>0</v>
      </c>
      <c r="AI11" s="2357">
        <f>IF($D$12=0,0,AI12/$D$12)</f>
        <v>0</v>
      </c>
      <c r="AJ11" s="2572">
        <f>IF($F$12=0,0,AJ12/$F$12)</f>
        <v>0</v>
      </c>
      <c r="AK11" s="2358">
        <f>IF(AI12=0,0,AK12/AI12)</f>
        <v>0</v>
      </c>
      <c r="AL11" s="2357">
        <f>IF($D$12=0,0,AL12/$D$12)</f>
        <v>0</v>
      </c>
      <c r="AM11" s="2572">
        <f>IF($F$12=0,0,AM12/$F$12)</f>
        <v>0</v>
      </c>
      <c r="AN11" s="2358">
        <f>IF(AL12=0,0,AN12/AL12)</f>
        <v>0</v>
      </c>
      <c r="AO11" s="2357">
        <f>IF($D$12=0,0,AO12/$D$12)</f>
        <v>0</v>
      </c>
      <c r="AP11" s="2572">
        <f>100%-SUM(I11,L11,O11,R11,U11,X11,AA11,AD11,AG11,AJ11,AM11)</f>
        <v>1</v>
      </c>
      <c r="AQ11" s="2358">
        <f>IF(AO12=0,0,AQ12/AO12)</f>
        <v>0</v>
      </c>
      <c r="AR11" s="2499" t="str">
        <f t="shared" ref="AR11:AR36" si="2">IF(AP11&lt;0,"ERR!","OK")</f>
        <v>OK</v>
      </c>
      <c r="AS11" s="2499" t="str">
        <f>IF(AQ11&lt;0,"ERR!","OK")</f>
        <v>OK</v>
      </c>
      <c r="AT11" s="2500" t="str">
        <f>IF(G11&lt;0,"ERR!","OK")</f>
        <v>OK</v>
      </c>
    </row>
    <row r="12" spans="1:46" ht="25.15" customHeight="1" thickBot="1" x14ac:dyDescent="0.25">
      <c r="A12" s="128"/>
      <c r="B12" s="745" t="s">
        <v>118</v>
      </c>
      <c r="C12" s="47" t="s">
        <v>186</v>
      </c>
      <c r="D12" s="588">
        <f t="shared" ref="D12:M12" si="3">D13+D28+D32+D33+D34+D35+D36</f>
        <v>0</v>
      </c>
      <c r="E12" s="589">
        <f t="shared" si="3"/>
        <v>0</v>
      </c>
      <c r="F12" s="589">
        <f t="shared" si="3"/>
        <v>0</v>
      </c>
      <c r="G12" s="591">
        <f t="shared" si="3"/>
        <v>0</v>
      </c>
      <c r="H12" s="588">
        <f t="shared" si="3"/>
        <v>0</v>
      </c>
      <c r="I12" s="589">
        <f t="shared" si="3"/>
        <v>0</v>
      </c>
      <c r="J12" s="719">
        <f t="shared" si="3"/>
        <v>0</v>
      </c>
      <c r="K12" s="256">
        <f t="shared" si="3"/>
        <v>0</v>
      </c>
      <c r="L12" s="408">
        <f t="shared" si="3"/>
        <v>0</v>
      </c>
      <c r="M12" s="735">
        <f t="shared" si="3"/>
        <v>0</v>
      </c>
      <c r="N12" s="743">
        <f t="shared" ref="N12:AQ12" si="4">N13+N28+N32+N33+N34+N35+N36</f>
        <v>0</v>
      </c>
      <c r="O12" s="408">
        <f t="shared" si="4"/>
        <v>0</v>
      </c>
      <c r="P12" s="621">
        <f t="shared" si="4"/>
        <v>0</v>
      </c>
      <c r="Q12" s="590">
        <f t="shared" si="4"/>
        <v>0</v>
      </c>
      <c r="R12" s="589">
        <f t="shared" si="4"/>
        <v>0</v>
      </c>
      <c r="S12" s="250">
        <f t="shared" si="4"/>
        <v>0</v>
      </c>
      <c r="T12" s="743">
        <f t="shared" si="4"/>
        <v>0</v>
      </c>
      <c r="U12" s="408">
        <f t="shared" si="4"/>
        <v>0</v>
      </c>
      <c r="V12" s="735">
        <f t="shared" si="4"/>
        <v>0</v>
      </c>
      <c r="W12" s="588">
        <f t="shared" si="4"/>
        <v>0</v>
      </c>
      <c r="X12" s="589">
        <f t="shared" si="4"/>
        <v>0</v>
      </c>
      <c r="Y12" s="719">
        <f t="shared" si="4"/>
        <v>0</v>
      </c>
      <c r="Z12" s="588">
        <f t="shared" si="4"/>
        <v>0</v>
      </c>
      <c r="AA12" s="589">
        <f t="shared" si="4"/>
        <v>0</v>
      </c>
      <c r="AB12" s="719">
        <f t="shared" si="4"/>
        <v>0</v>
      </c>
      <c r="AC12" s="256">
        <f t="shared" si="4"/>
        <v>0</v>
      </c>
      <c r="AD12" s="408">
        <f t="shared" si="4"/>
        <v>0</v>
      </c>
      <c r="AE12" s="735">
        <f t="shared" si="4"/>
        <v>0</v>
      </c>
      <c r="AF12" s="347">
        <f t="shared" si="4"/>
        <v>0</v>
      </c>
      <c r="AG12" s="408">
        <f t="shared" si="4"/>
        <v>0</v>
      </c>
      <c r="AH12" s="347">
        <f t="shared" si="4"/>
        <v>0</v>
      </c>
      <c r="AI12" s="257">
        <f t="shared" si="4"/>
        <v>0</v>
      </c>
      <c r="AJ12" s="408">
        <f t="shared" si="4"/>
        <v>0</v>
      </c>
      <c r="AK12" s="249">
        <f t="shared" si="4"/>
        <v>0</v>
      </c>
      <c r="AL12" s="743">
        <f t="shared" si="4"/>
        <v>0</v>
      </c>
      <c r="AM12" s="408">
        <f t="shared" si="4"/>
        <v>0</v>
      </c>
      <c r="AN12" s="621">
        <f t="shared" si="4"/>
        <v>0</v>
      </c>
      <c r="AO12" s="256">
        <f t="shared" si="4"/>
        <v>0</v>
      </c>
      <c r="AP12" s="408">
        <f>AP13+AP28+AP32+AP33+AP34+AP35+AP36</f>
        <v>0</v>
      </c>
      <c r="AQ12" s="735">
        <f t="shared" si="4"/>
        <v>0</v>
      </c>
      <c r="AR12" s="1616" t="str">
        <f t="shared" si="2"/>
        <v>OK</v>
      </c>
      <c r="AS12" s="1616" t="str">
        <f t="shared" ref="AS12:AS36" si="5">IF(AQ12&lt;0,"ERR!","OK")</f>
        <v>OK</v>
      </c>
      <c r="AT12" s="1255" t="str">
        <f>IF(G12&lt;0,"ERR!","OK")</f>
        <v>OK</v>
      </c>
    </row>
    <row r="13" spans="1:46" s="35" customFormat="1" ht="26.25" customHeight="1" thickBot="1" x14ac:dyDescent="0.25">
      <c r="A13" s="968" t="s">
        <v>86</v>
      </c>
      <c r="B13" s="746" t="s">
        <v>96</v>
      </c>
      <c r="C13" s="48" t="s">
        <v>186</v>
      </c>
      <c r="D13" s="705">
        <f>D14+D15+D16+D17+D27</f>
        <v>0</v>
      </c>
      <c r="E13" s="689">
        <f>E14+E15+E16+E17+E27</f>
        <v>0</v>
      </c>
      <c r="F13" s="689">
        <f>F14+F15+F16+F17+F27</f>
        <v>0</v>
      </c>
      <c r="G13" s="881">
        <f t="shared" ref="G13:AQ13" si="6">G14+G15+G16+G17+G27</f>
        <v>0</v>
      </c>
      <c r="H13" s="705">
        <f>H14+H15+H16+H17+H27</f>
        <v>0</v>
      </c>
      <c r="I13" s="689">
        <f t="shared" si="6"/>
        <v>0</v>
      </c>
      <c r="J13" s="706">
        <f>J14+J15+J16+J17+J27</f>
        <v>0</v>
      </c>
      <c r="K13" s="705">
        <f t="shared" si="6"/>
        <v>0</v>
      </c>
      <c r="L13" s="689">
        <f t="shared" si="6"/>
        <v>0</v>
      </c>
      <c r="M13" s="706">
        <f t="shared" si="6"/>
        <v>0</v>
      </c>
      <c r="N13" s="702">
        <f t="shared" si="6"/>
        <v>0</v>
      </c>
      <c r="O13" s="689">
        <f t="shared" si="6"/>
        <v>0</v>
      </c>
      <c r="P13" s="700">
        <f t="shared" si="6"/>
        <v>0</v>
      </c>
      <c r="Q13" s="705">
        <f t="shared" si="6"/>
        <v>0</v>
      </c>
      <c r="R13" s="689">
        <f t="shared" si="6"/>
        <v>0</v>
      </c>
      <c r="S13" s="706">
        <f t="shared" si="6"/>
        <v>0</v>
      </c>
      <c r="T13" s="702">
        <f t="shared" si="6"/>
        <v>0</v>
      </c>
      <c r="U13" s="689">
        <f t="shared" si="6"/>
        <v>0</v>
      </c>
      <c r="V13" s="706">
        <f t="shared" si="6"/>
        <v>0</v>
      </c>
      <c r="W13" s="705">
        <f t="shared" si="6"/>
        <v>0</v>
      </c>
      <c r="X13" s="689">
        <f>X14+X15+X16+X17+X27</f>
        <v>0</v>
      </c>
      <c r="Y13" s="706">
        <f t="shared" si="6"/>
        <v>0</v>
      </c>
      <c r="Z13" s="705">
        <f t="shared" si="6"/>
        <v>0</v>
      </c>
      <c r="AA13" s="689">
        <f t="shared" si="6"/>
        <v>0</v>
      </c>
      <c r="AB13" s="706">
        <f t="shared" si="6"/>
        <v>0</v>
      </c>
      <c r="AC13" s="705">
        <f t="shared" si="6"/>
        <v>0</v>
      </c>
      <c r="AD13" s="689">
        <f t="shared" si="6"/>
        <v>0</v>
      </c>
      <c r="AE13" s="706">
        <f t="shared" si="6"/>
        <v>0</v>
      </c>
      <c r="AF13" s="702">
        <f t="shared" si="6"/>
        <v>0</v>
      </c>
      <c r="AG13" s="689">
        <f t="shared" si="6"/>
        <v>0</v>
      </c>
      <c r="AH13" s="700">
        <f t="shared" si="6"/>
        <v>0</v>
      </c>
      <c r="AI13" s="705">
        <f t="shared" si="6"/>
        <v>0</v>
      </c>
      <c r="AJ13" s="689">
        <f t="shared" si="6"/>
        <v>0</v>
      </c>
      <c r="AK13" s="706">
        <f t="shared" si="6"/>
        <v>0</v>
      </c>
      <c r="AL13" s="702">
        <f t="shared" si="6"/>
        <v>0</v>
      </c>
      <c r="AM13" s="689">
        <f t="shared" si="6"/>
        <v>0</v>
      </c>
      <c r="AN13" s="700">
        <f t="shared" si="6"/>
        <v>0</v>
      </c>
      <c r="AO13" s="705">
        <f t="shared" si="6"/>
        <v>0</v>
      </c>
      <c r="AP13" s="689">
        <f>AP14+AP15+AP16+AP17+AP27</f>
        <v>0</v>
      </c>
      <c r="AQ13" s="706">
        <f t="shared" si="6"/>
        <v>0</v>
      </c>
      <c r="AR13" s="1616" t="str">
        <f t="shared" si="2"/>
        <v>OK</v>
      </c>
      <c r="AS13" s="1616" t="str">
        <f t="shared" si="5"/>
        <v>OK</v>
      </c>
      <c r="AT13" s="1255" t="str">
        <f>IF(G13&lt;0,"ERR!","OK")</f>
        <v>OK</v>
      </c>
    </row>
    <row r="14" spans="1:46" ht="19.149999999999999" customHeight="1" thickBot="1" x14ac:dyDescent="0.25">
      <c r="A14" s="129" t="s">
        <v>81</v>
      </c>
      <c r="B14" s="1017" t="s">
        <v>340</v>
      </c>
      <c r="C14" s="53" t="s">
        <v>186</v>
      </c>
      <c r="D14" s="1848"/>
      <c r="E14" s="692">
        <f>H14+K14+N14+Q14+T14+W14+Z14+AC14+AF14+AI14+AL14</f>
        <v>0</v>
      </c>
      <c r="F14" s="692">
        <f>SUM(I14,L14,O14,R14,U14,X14,AA14,AD14,AG14,AJ14,AM14,AP14)</f>
        <v>0</v>
      </c>
      <c r="G14" s="2342">
        <f>D14-F14</f>
        <v>0</v>
      </c>
      <c r="H14" s="703">
        <f>I14+J14</f>
        <v>0</v>
      </c>
      <c r="I14" s="1851"/>
      <c r="J14" s="2473">
        <f>$I$11*G14</f>
        <v>0</v>
      </c>
      <c r="K14" s="694">
        <f>L14+M14</f>
        <v>0</v>
      </c>
      <c r="L14" s="1851"/>
      <c r="M14" s="2473">
        <f>G14*$L$11</f>
        <v>0</v>
      </c>
      <c r="N14" s="698">
        <f>O14+P14</f>
        <v>0</v>
      </c>
      <c r="O14" s="1851"/>
      <c r="P14" s="2473">
        <f>G14*$O$11</f>
        <v>0</v>
      </c>
      <c r="Q14" s="690">
        <f>R14+S14</f>
        <v>0</v>
      </c>
      <c r="R14" s="1851"/>
      <c r="S14" s="2473">
        <f>G14*$R$11</f>
        <v>0</v>
      </c>
      <c r="T14" s="698">
        <f>U14+V14</f>
        <v>0</v>
      </c>
      <c r="U14" s="1851"/>
      <c r="V14" s="2473">
        <f>G14*$U$11</f>
        <v>0</v>
      </c>
      <c r="W14" s="694">
        <f>X14+Y14</f>
        <v>0</v>
      </c>
      <c r="X14" s="1851"/>
      <c r="Y14" s="2473">
        <f>G14*$X$11</f>
        <v>0</v>
      </c>
      <c r="Z14" s="698">
        <f>AA14+AB14</f>
        <v>0</v>
      </c>
      <c r="AA14" s="1851"/>
      <c r="AB14" s="2473">
        <f>G14*$AA$11</f>
        <v>0</v>
      </c>
      <c r="AC14" s="698">
        <f>AD14+AE14</f>
        <v>0</v>
      </c>
      <c r="AD14" s="1851"/>
      <c r="AE14" s="2473">
        <f>G14*$AD$11</f>
        <v>0</v>
      </c>
      <c r="AF14" s="690">
        <f>AG14+AH14</f>
        <v>0</v>
      </c>
      <c r="AG14" s="1851"/>
      <c r="AH14" s="2473">
        <f>G14*$AG$11</f>
        <v>0</v>
      </c>
      <c r="AI14" s="698">
        <f>AJ14+AK14</f>
        <v>0</v>
      </c>
      <c r="AJ14" s="1851"/>
      <c r="AK14" s="2473">
        <f>G14*$AJ$11</f>
        <v>0</v>
      </c>
      <c r="AL14" s="690">
        <f>AM14+AN14</f>
        <v>0</v>
      </c>
      <c r="AM14" s="1851"/>
      <c r="AN14" s="2473">
        <f>G14*$AM$11</f>
        <v>0</v>
      </c>
      <c r="AO14" s="703">
        <f>D14-E14</f>
        <v>0</v>
      </c>
      <c r="AP14" s="1851"/>
      <c r="AQ14" s="2473">
        <f>AO14-AP14</f>
        <v>0</v>
      </c>
      <c r="AR14" s="1616" t="str">
        <f t="shared" si="2"/>
        <v>OK</v>
      </c>
      <c r="AS14" s="1616" t="str">
        <f t="shared" si="5"/>
        <v>OK</v>
      </c>
      <c r="AT14" s="1255" t="str">
        <f t="shared" ref="AT14:AT36" si="7">IF(G14&lt;0,"ERR!","OK")</f>
        <v>OK</v>
      </c>
    </row>
    <row r="15" spans="1:46" ht="26.25" thickBot="1" x14ac:dyDescent="0.25">
      <c r="A15" s="129" t="s">
        <v>82</v>
      </c>
      <c r="B15" s="1017" t="s">
        <v>31</v>
      </c>
      <c r="C15" s="53" t="s">
        <v>186</v>
      </c>
      <c r="D15" s="1848"/>
      <c r="E15" s="692">
        <f>H15+K15+N15+Q15+T15+W15+Z15+AC15+AF15+AI15+AL15</f>
        <v>0</v>
      </c>
      <c r="F15" s="692">
        <f t="shared" ref="F15:F27" si="8">SUM(I15,L15,O15,R15,U15,X15,AA15,AD15,AG15,AJ15,AM15,AP15)</f>
        <v>0</v>
      </c>
      <c r="G15" s="2342">
        <f>D15-F15</f>
        <v>0</v>
      </c>
      <c r="H15" s="703">
        <f>I15+J15</f>
        <v>0</v>
      </c>
      <c r="I15" s="1851"/>
      <c r="J15" s="2473">
        <f>$I$11*G15</f>
        <v>0</v>
      </c>
      <c r="K15" s="694">
        <f>L15+M15</f>
        <v>0</v>
      </c>
      <c r="L15" s="1851"/>
      <c r="M15" s="2473">
        <f t="shared" ref="M15:M26" si="9">G15*$L$11</f>
        <v>0</v>
      </c>
      <c r="N15" s="698">
        <f>O15+P15</f>
        <v>0</v>
      </c>
      <c r="O15" s="1851"/>
      <c r="P15" s="2473">
        <f>G15*$O$11</f>
        <v>0</v>
      </c>
      <c r="Q15" s="694">
        <f>R15+S15</f>
        <v>0</v>
      </c>
      <c r="R15" s="1851"/>
      <c r="S15" s="2473">
        <f t="shared" ref="S15:S27" si="10">G15*$R$11</f>
        <v>0</v>
      </c>
      <c r="T15" s="698">
        <f>U15+V15</f>
        <v>0</v>
      </c>
      <c r="U15" s="1851"/>
      <c r="V15" s="2473">
        <f>G15*$U$11</f>
        <v>0</v>
      </c>
      <c r="W15" s="694">
        <f>X15+Y15</f>
        <v>0</v>
      </c>
      <c r="X15" s="1851"/>
      <c r="Y15" s="2473">
        <f t="shared" ref="Y15:Y27" si="11">G15*$X$11</f>
        <v>0</v>
      </c>
      <c r="Z15" s="703">
        <f>AA15+AB15</f>
        <v>0</v>
      </c>
      <c r="AA15" s="1851"/>
      <c r="AB15" s="2473">
        <f t="shared" ref="AB15:AB27" si="12">G15*$AA$11</f>
        <v>0</v>
      </c>
      <c r="AC15" s="698">
        <f>AD15+AE15</f>
        <v>0</v>
      </c>
      <c r="AD15" s="1851"/>
      <c r="AE15" s="2473">
        <f t="shared" ref="AE15:AE27" si="13">G15*$AD$11</f>
        <v>0</v>
      </c>
      <c r="AF15" s="694">
        <f>AG15+AH15</f>
        <v>0</v>
      </c>
      <c r="AG15" s="1851"/>
      <c r="AH15" s="2473">
        <f t="shared" ref="AH15:AH27" si="14">G15*$AG$11</f>
        <v>0</v>
      </c>
      <c r="AI15" s="703">
        <f>AJ15+AK15</f>
        <v>0</v>
      </c>
      <c r="AJ15" s="1851"/>
      <c r="AK15" s="2473">
        <f>G15*$AJ$11</f>
        <v>0</v>
      </c>
      <c r="AL15" s="694">
        <f>AM15+AN15</f>
        <v>0</v>
      </c>
      <c r="AM15" s="1851"/>
      <c r="AN15" s="2473">
        <f t="shared" ref="AN15:AN27" si="15">G15*$AM$11</f>
        <v>0</v>
      </c>
      <c r="AO15" s="703">
        <f t="shared" ref="AO15:AO16" si="16">D15-E15</f>
        <v>0</v>
      </c>
      <c r="AP15" s="1851"/>
      <c r="AQ15" s="2473">
        <f t="shared" ref="AQ15:AQ27" si="17">AO15-AP15</f>
        <v>0</v>
      </c>
      <c r="AR15" s="1616" t="str">
        <f t="shared" si="2"/>
        <v>OK</v>
      </c>
      <c r="AS15" s="1616" t="str">
        <f t="shared" si="5"/>
        <v>OK</v>
      </c>
      <c r="AT15" s="1255" t="str">
        <f t="shared" si="7"/>
        <v>OK</v>
      </c>
    </row>
    <row r="16" spans="1:46" ht="39" thickBot="1" x14ac:dyDescent="0.25">
      <c r="A16" s="129" t="s">
        <v>83</v>
      </c>
      <c r="B16" s="1017" t="s">
        <v>25</v>
      </c>
      <c r="C16" s="53" t="s">
        <v>186</v>
      </c>
      <c r="D16" s="1848"/>
      <c r="E16" s="692">
        <f t="shared" ref="E16:E36" si="18">H16+K16+N16+Q16+T16+W16+Z16+AC16+AF16+AI16+AL16</f>
        <v>0</v>
      </c>
      <c r="F16" s="692">
        <f t="shared" si="8"/>
        <v>0</v>
      </c>
      <c r="G16" s="2342">
        <f t="shared" ref="G16:G27" si="19">D16-F16</f>
        <v>0</v>
      </c>
      <c r="H16" s="703">
        <f>I16+J16</f>
        <v>0</v>
      </c>
      <c r="I16" s="1851"/>
      <c r="J16" s="2473">
        <f>$I$11*G16</f>
        <v>0</v>
      </c>
      <c r="K16" s="690">
        <f>L16+M16</f>
        <v>0</v>
      </c>
      <c r="L16" s="1851"/>
      <c r="M16" s="2473">
        <f t="shared" si="9"/>
        <v>0</v>
      </c>
      <c r="N16" s="698">
        <f>O16+P16</f>
        <v>0</v>
      </c>
      <c r="O16" s="1851"/>
      <c r="P16" s="2473">
        <f t="shared" ref="P16:P27" si="20">G16*$O$11</f>
        <v>0</v>
      </c>
      <c r="Q16" s="690">
        <f>R16+S16</f>
        <v>0</v>
      </c>
      <c r="R16" s="1851"/>
      <c r="S16" s="2473">
        <f t="shared" si="10"/>
        <v>0</v>
      </c>
      <c r="T16" s="698">
        <f>U16+V16</f>
        <v>0</v>
      </c>
      <c r="U16" s="1851"/>
      <c r="V16" s="2473">
        <f t="shared" ref="V16:V27" si="21">G16*$U$11</f>
        <v>0</v>
      </c>
      <c r="W16" s="694">
        <f>X16+Y16</f>
        <v>0</v>
      </c>
      <c r="X16" s="1851"/>
      <c r="Y16" s="2473">
        <f t="shared" si="11"/>
        <v>0</v>
      </c>
      <c r="Z16" s="698">
        <f>AA16+AB16</f>
        <v>0</v>
      </c>
      <c r="AA16" s="1851"/>
      <c r="AB16" s="2473">
        <f t="shared" si="12"/>
        <v>0</v>
      </c>
      <c r="AC16" s="698">
        <f>AD16+AE16</f>
        <v>0</v>
      </c>
      <c r="AD16" s="1851"/>
      <c r="AE16" s="2473">
        <f t="shared" si="13"/>
        <v>0</v>
      </c>
      <c r="AF16" s="690">
        <f>AG16+AH16</f>
        <v>0</v>
      </c>
      <c r="AG16" s="1851"/>
      <c r="AH16" s="2473">
        <f t="shared" si="14"/>
        <v>0</v>
      </c>
      <c r="AI16" s="703">
        <f>AJ16+AK16</f>
        <v>0</v>
      </c>
      <c r="AJ16" s="1851"/>
      <c r="AK16" s="2473">
        <f t="shared" ref="AK16:AK27" si="22">G16*$AJ$11</f>
        <v>0</v>
      </c>
      <c r="AL16" s="690">
        <f>AM16+AN16</f>
        <v>0</v>
      </c>
      <c r="AM16" s="1851"/>
      <c r="AN16" s="2473">
        <f t="shared" si="15"/>
        <v>0</v>
      </c>
      <c r="AO16" s="703">
        <f t="shared" si="16"/>
        <v>0</v>
      </c>
      <c r="AP16" s="1851"/>
      <c r="AQ16" s="2473">
        <f>AO16-AP16</f>
        <v>0</v>
      </c>
      <c r="AR16" s="1616" t="str">
        <f t="shared" si="2"/>
        <v>OK</v>
      </c>
      <c r="AS16" s="1616" t="str">
        <f>IF(AQ16&lt;0,"ERR!","OK")</f>
        <v>OK</v>
      </c>
      <c r="AT16" s="1255" t="str">
        <f t="shared" si="7"/>
        <v>OK</v>
      </c>
    </row>
    <row r="17" spans="1:46" ht="13.5" thickBot="1" x14ac:dyDescent="0.25">
      <c r="A17" s="129" t="s">
        <v>116</v>
      </c>
      <c r="B17" s="1017" t="s">
        <v>32</v>
      </c>
      <c r="C17" s="53" t="s">
        <v>186</v>
      </c>
      <c r="D17" s="703">
        <f>SUM(D18,D20:D25)</f>
        <v>0</v>
      </c>
      <c r="E17" s="692">
        <f t="shared" ref="E17" si="23">SUM(E18,E20:E25)</f>
        <v>0</v>
      </c>
      <c r="F17" s="692">
        <f>SUM(F18,F20:F25)</f>
        <v>0</v>
      </c>
      <c r="G17" s="690">
        <f t="shared" ref="G17" si="24">SUM(G18,G20:G25)</f>
        <v>0</v>
      </c>
      <c r="H17" s="703">
        <f>SUM(H18,H20:H25)</f>
        <v>0</v>
      </c>
      <c r="I17" s="692">
        <f t="shared" ref="I17" si="25">SUM(I18,I20:I25)</f>
        <v>0</v>
      </c>
      <c r="J17" s="2473">
        <f>$I$11*G17</f>
        <v>0</v>
      </c>
      <c r="K17" s="692">
        <f t="shared" ref="K17:O17" si="26">SUM(K18,K20:K25)</f>
        <v>0</v>
      </c>
      <c r="L17" s="692">
        <f t="shared" si="26"/>
        <v>0</v>
      </c>
      <c r="M17" s="2473">
        <f t="shared" si="9"/>
        <v>0</v>
      </c>
      <c r="N17" s="698">
        <f t="shared" si="26"/>
        <v>0</v>
      </c>
      <c r="O17" s="692">
        <f t="shared" si="26"/>
        <v>0</v>
      </c>
      <c r="P17" s="2473">
        <f>G17*$O$11</f>
        <v>0</v>
      </c>
      <c r="Q17" s="690">
        <f>SUM(Q18,Q20:Q25)</f>
        <v>0</v>
      </c>
      <c r="R17" s="690">
        <f t="shared" ref="R17:AM17" si="27">SUM(R18,R20:R25)</f>
        <v>0</v>
      </c>
      <c r="S17" s="2473">
        <f t="shared" si="10"/>
        <v>0</v>
      </c>
      <c r="T17" s="690">
        <f t="shared" si="27"/>
        <v>0</v>
      </c>
      <c r="U17" s="692">
        <f t="shared" si="27"/>
        <v>0</v>
      </c>
      <c r="V17" s="2473">
        <f t="shared" si="21"/>
        <v>0</v>
      </c>
      <c r="W17" s="690">
        <f t="shared" si="27"/>
        <v>0</v>
      </c>
      <c r="X17" s="692">
        <f t="shared" si="27"/>
        <v>0</v>
      </c>
      <c r="Y17" s="2473">
        <f t="shared" si="11"/>
        <v>0</v>
      </c>
      <c r="Z17" s="690">
        <f t="shared" si="27"/>
        <v>0</v>
      </c>
      <c r="AA17" s="692">
        <f t="shared" si="27"/>
        <v>0</v>
      </c>
      <c r="AB17" s="2473">
        <f t="shared" si="12"/>
        <v>0</v>
      </c>
      <c r="AC17" s="690">
        <f t="shared" si="27"/>
        <v>0</v>
      </c>
      <c r="AD17" s="692">
        <f t="shared" si="27"/>
        <v>0</v>
      </c>
      <c r="AE17" s="2473">
        <f t="shared" si="13"/>
        <v>0</v>
      </c>
      <c r="AF17" s="690">
        <f t="shared" si="27"/>
        <v>0</v>
      </c>
      <c r="AG17" s="692">
        <f t="shared" si="27"/>
        <v>0</v>
      </c>
      <c r="AH17" s="2473">
        <f t="shared" si="14"/>
        <v>0</v>
      </c>
      <c r="AI17" s="690">
        <f t="shared" si="27"/>
        <v>0</v>
      </c>
      <c r="AJ17" s="692">
        <f t="shared" si="27"/>
        <v>0</v>
      </c>
      <c r="AK17" s="2473">
        <f t="shared" si="22"/>
        <v>0</v>
      </c>
      <c r="AL17" s="690">
        <f t="shared" si="27"/>
        <v>0</v>
      </c>
      <c r="AM17" s="692">
        <f t="shared" si="27"/>
        <v>0</v>
      </c>
      <c r="AN17" s="2473">
        <f t="shared" si="15"/>
        <v>0</v>
      </c>
      <c r="AO17" s="703">
        <f t="shared" ref="AO17" si="28">SUM(AO18,AO20:AO25)</f>
        <v>0</v>
      </c>
      <c r="AP17" s="692">
        <f>F17-SUM(I17,L17,O17,R17,U17,X17,AA17,AD17,AG17,AJ17,AM17)</f>
        <v>0</v>
      </c>
      <c r="AQ17" s="2473">
        <f t="shared" si="17"/>
        <v>0</v>
      </c>
      <c r="AR17" s="1616" t="str">
        <f t="shared" si="2"/>
        <v>OK</v>
      </c>
      <c r="AS17" s="1616" t="str">
        <f t="shared" si="5"/>
        <v>OK</v>
      </c>
      <c r="AT17" s="1255" t="str">
        <f t="shared" si="7"/>
        <v>OK</v>
      </c>
    </row>
    <row r="18" spans="1:46" ht="13.5" thickBot="1" x14ac:dyDescent="0.25">
      <c r="A18" s="129"/>
      <c r="B18" s="38" t="s">
        <v>339</v>
      </c>
      <c r="C18" s="53" t="s">
        <v>186</v>
      </c>
      <c r="D18" s="1848"/>
      <c r="E18" s="692">
        <f t="shared" si="18"/>
        <v>0</v>
      </c>
      <c r="F18" s="692">
        <f t="shared" si="8"/>
        <v>0</v>
      </c>
      <c r="G18" s="2342">
        <f t="shared" si="19"/>
        <v>0</v>
      </c>
      <c r="H18" s="703">
        <f>I18+J18</f>
        <v>0</v>
      </c>
      <c r="I18" s="1851"/>
      <c r="J18" s="2473">
        <f t="shared" ref="J18:J26" si="29">$I$11*G18</f>
        <v>0</v>
      </c>
      <c r="K18" s="690">
        <f>L18+M18</f>
        <v>0</v>
      </c>
      <c r="L18" s="1851"/>
      <c r="M18" s="2473">
        <f t="shared" si="9"/>
        <v>0</v>
      </c>
      <c r="N18" s="698">
        <f>O18+P18</f>
        <v>0</v>
      </c>
      <c r="O18" s="1851"/>
      <c r="P18" s="2473">
        <f t="shared" si="20"/>
        <v>0</v>
      </c>
      <c r="Q18" s="690">
        <f>R18+S18</f>
        <v>0</v>
      </c>
      <c r="R18" s="1851"/>
      <c r="S18" s="2473">
        <f t="shared" si="10"/>
        <v>0</v>
      </c>
      <c r="T18" s="698">
        <f t="shared" ref="T18:T26" si="30">U18+V18</f>
        <v>0</v>
      </c>
      <c r="U18" s="1851"/>
      <c r="V18" s="2473">
        <f t="shared" si="21"/>
        <v>0</v>
      </c>
      <c r="W18" s="690">
        <f>X18+Y18</f>
        <v>0</v>
      </c>
      <c r="X18" s="1851"/>
      <c r="Y18" s="2473">
        <f t="shared" si="11"/>
        <v>0</v>
      </c>
      <c r="Z18" s="698">
        <f>AA18+AB18</f>
        <v>0</v>
      </c>
      <c r="AA18" s="1851"/>
      <c r="AB18" s="2473">
        <f t="shared" si="12"/>
        <v>0</v>
      </c>
      <c r="AC18" s="698">
        <f>AD18+AE18</f>
        <v>0</v>
      </c>
      <c r="AD18" s="1851"/>
      <c r="AE18" s="2473">
        <f t="shared" si="13"/>
        <v>0</v>
      </c>
      <c r="AF18" s="690">
        <f>AG18+AH18</f>
        <v>0</v>
      </c>
      <c r="AG18" s="1851"/>
      <c r="AH18" s="2473">
        <f t="shared" si="14"/>
        <v>0</v>
      </c>
      <c r="AI18" s="703">
        <f>AJ18+AK18</f>
        <v>0</v>
      </c>
      <c r="AJ18" s="1851"/>
      <c r="AK18" s="2473">
        <f t="shared" si="22"/>
        <v>0</v>
      </c>
      <c r="AL18" s="690">
        <f>AM18+AN18</f>
        <v>0</v>
      </c>
      <c r="AM18" s="1851"/>
      <c r="AN18" s="2473">
        <f>G18*$AM$11</f>
        <v>0</v>
      </c>
      <c r="AO18" s="703">
        <f t="shared" ref="AO18:AO27" si="31">D18-E18</f>
        <v>0</v>
      </c>
      <c r="AP18" s="1851"/>
      <c r="AQ18" s="2473">
        <f t="shared" si="17"/>
        <v>0</v>
      </c>
      <c r="AR18" s="1616" t="str">
        <f t="shared" si="2"/>
        <v>OK</v>
      </c>
      <c r="AS18" s="1616" t="str">
        <f t="shared" si="5"/>
        <v>OK</v>
      </c>
      <c r="AT18" s="1255" t="str">
        <f t="shared" si="7"/>
        <v>OK</v>
      </c>
    </row>
    <row r="19" spans="1:46" ht="39" thickBot="1" x14ac:dyDescent="0.25">
      <c r="A19" s="129"/>
      <c r="B19" s="2585" t="s">
        <v>341</v>
      </c>
      <c r="C19" s="53" t="s">
        <v>186</v>
      </c>
      <c r="D19" s="1848"/>
      <c r="E19" s="692">
        <f>H19+K19+N19+Q19+T19+W19+Z19+AC19+AF19+AI19+AL19</f>
        <v>0</v>
      </c>
      <c r="F19" s="692">
        <f t="shared" si="8"/>
        <v>0</v>
      </c>
      <c r="G19" s="2342">
        <f>D19-F19</f>
        <v>0</v>
      </c>
      <c r="H19" s="703">
        <f t="shared" ref="H19:H26" si="32">I19+J19</f>
        <v>0</v>
      </c>
      <c r="I19" s="1851"/>
      <c r="J19" s="2473">
        <f t="shared" si="29"/>
        <v>0</v>
      </c>
      <c r="K19" s="694">
        <f>L19+M19</f>
        <v>0</v>
      </c>
      <c r="L19" s="1851"/>
      <c r="M19" s="2473">
        <f>G19*$L$11</f>
        <v>0</v>
      </c>
      <c r="N19" s="698">
        <f t="shared" ref="N19:N26" si="33">O19+P19</f>
        <v>0</v>
      </c>
      <c r="O19" s="1851"/>
      <c r="P19" s="2473">
        <f>G19*$O$11</f>
        <v>0</v>
      </c>
      <c r="Q19" s="694">
        <f t="shared" ref="Q19:Q26" si="34">R19+S19</f>
        <v>0</v>
      </c>
      <c r="R19" s="1851"/>
      <c r="S19" s="2473">
        <f t="shared" si="10"/>
        <v>0</v>
      </c>
      <c r="T19" s="698">
        <f t="shared" si="30"/>
        <v>0</v>
      </c>
      <c r="U19" s="1851"/>
      <c r="V19" s="2473">
        <f t="shared" si="21"/>
        <v>0</v>
      </c>
      <c r="W19" s="690">
        <f t="shared" ref="W19:W26" si="35">X19+Y19</f>
        <v>0</v>
      </c>
      <c r="X19" s="1851"/>
      <c r="Y19" s="2473">
        <f t="shared" si="11"/>
        <v>0</v>
      </c>
      <c r="Z19" s="703">
        <f t="shared" ref="Z19:Z26" si="36">AA19+AB19</f>
        <v>0</v>
      </c>
      <c r="AA19" s="1851"/>
      <c r="AB19" s="2473">
        <f t="shared" si="12"/>
        <v>0</v>
      </c>
      <c r="AC19" s="698">
        <f t="shared" ref="AC19:AC26" si="37">AD19+AE19</f>
        <v>0</v>
      </c>
      <c r="AD19" s="1851"/>
      <c r="AE19" s="2473">
        <f t="shared" si="13"/>
        <v>0</v>
      </c>
      <c r="AF19" s="694">
        <f t="shared" ref="AF19:AF26" si="38">AG19+AH19</f>
        <v>0</v>
      </c>
      <c r="AG19" s="1851"/>
      <c r="AH19" s="2473">
        <f t="shared" si="14"/>
        <v>0</v>
      </c>
      <c r="AI19" s="703">
        <f t="shared" ref="AI19:AI26" si="39">AJ19+AK19</f>
        <v>0</v>
      </c>
      <c r="AJ19" s="1851"/>
      <c r="AK19" s="2473">
        <f t="shared" si="22"/>
        <v>0</v>
      </c>
      <c r="AL19" s="690">
        <f t="shared" ref="AL19:AL26" si="40">AM19+AN19</f>
        <v>0</v>
      </c>
      <c r="AM19" s="1851"/>
      <c r="AN19" s="2473">
        <f t="shared" si="15"/>
        <v>0</v>
      </c>
      <c r="AO19" s="703">
        <f>D19-E19</f>
        <v>0</v>
      </c>
      <c r="AP19" s="1851"/>
      <c r="AQ19" s="2473">
        <f t="shared" si="17"/>
        <v>0</v>
      </c>
      <c r="AR19" s="1616" t="str">
        <f t="shared" si="2"/>
        <v>OK</v>
      </c>
      <c r="AS19" s="1616" t="str">
        <f t="shared" si="5"/>
        <v>OK</v>
      </c>
      <c r="AT19" s="1255" t="str">
        <f t="shared" si="7"/>
        <v>OK</v>
      </c>
    </row>
    <row r="20" spans="1:46" ht="13.5" thickBot="1" x14ac:dyDescent="0.25">
      <c r="A20" s="129"/>
      <c r="B20" s="38" t="s">
        <v>26</v>
      </c>
      <c r="C20" s="53" t="s">
        <v>186</v>
      </c>
      <c r="D20" s="1848"/>
      <c r="E20" s="692">
        <f t="shared" si="18"/>
        <v>0</v>
      </c>
      <c r="F20" s="692">
        <f t="shared" si="8"/>
        <v>0</v>
      </c>
      <c r="G20" s="2342">
        <f t="shared" si="19"/>
        <v>0</v>
      </c>
      <c r="H20" s="703">
        <f t="shared" si="32"/>
        <v>0</v>
      </c>
      <c r="I20" s="1851"/>
      <c r="J20" s="2473">
        <f t="shared" si="29"/>
        <v>0</v>
      </c>
      <c r="K20" s="694">
        <f t="shared" ref="K20:K26" si="41">L20+M20</f>
        <v>0</v>
      </c>
      <c r="L20" s="1851"/>
      <c r="M20" s="2473">
        <f t="shared" si="9"/>
        <v>0</v>
      </c>
      <c r="N20" s="703">
        <f t="shared" si="33"/>
        <v>0</v>
      </c>
      <c r="O20" s="1851"/>
      <c r="P20" s="2473">
        <f t="shared" si="20"/>
        <v>0</v>
      </c>
      <c r="Q20" s="694">
        <f t="shared" si="34"/>
        <v>0</v>
      </c>
      <c r="R20" s="1851"/>
      <c r="S20" s="2473">
        <f t="shared" si="10"/>
        <v>0</v>
      </c>
      <c r="T20" s="703">
        <f t="shared" si="30"/>
        <v>0</v>
      </c>
      <c r="U20" s="1851"/>
      <c r="V20" s="2473">
        <f t="shared" si="21"/>
        <v>0</v>
      </c>
      <c r="W20" s="694">
        <f t="shared" si="35"/>
        <v>0</v>
      </c>
      <c r="X20" s="1851"/>
      <c r="Y20" s="2473">
        <f t="shared" si="11"/>
        <v>0</v>
      </c>
      <c r="Z20" s="703">
        <f t="shared" si="36"/>
        <v>0</v>
      </c>
      <c r="AA20" s="1851"/>
      <c r="AB20" s="2473">
        <f>G20*$AA$11</f>
        <v>0</v>
      </c>
      <c r="AC20" s="703">
        <f t="shared" si="37"/>
        <v>0</v>
      </c>
      <c r="AD20" s="1851"/>
      <c r="AE20" s="2473">
        <f t="shared" si="13"/>
        <v>0</v>
      </c>
      <c r="AF20" s="694">
        <f t="shared" si="38"/>
        <v>0</v>
      </c>
      <c r="AG20" s="1851"/>
      <c r="AH20" s="2473">
        <f t="shared" si="14"/>
        <v>0</v>
      </c>
      <c r="AI20" s="703">
        <f t="shared" si="39"/>
        <v>0</v>
      </c>
      <c r="AJ20" s="1851"/>
      <c r="AK20" s="2473">
        <f t="shared" si="22"/>
        <v>0</v>
      </c>
      <c r="AL20" s="694">
        <f t="shared" si="40"/>
        <v>0</v>
      </c>
      <c r="AM20" s="1851"/>
      <c r="AN20" s="2473">
        <f t="shared" si="15"/>
        <v>0</v>
      </c>
      <c r="AO20" s="703">
        <f t="shared" si="31"/>
        <v>0</v>
      </c>
      <c r="AP20" s="1851"/>
      <c r="AQ20" s="2473">
        <f t="shared" si="17"/>
        <v>0</v>
      </c>
      <c r="AR20" s="1616" t="str">
        <f t="shared" si="2"/>
        <v>OK</v>
      </c>
      <c r="AS20" s="1616" t="str">
        <f t="shared" si="5"/>
        <v>OK</v>
      </c>
      <c r="AT20" s="1255" t="str">
        <f t="shared" si="7"/>
        <v>OK</v>
      </c>
    </row>
    <row r="21" spans="1:46" ht="13.5" thickBot="1" x14ac:dyDescent="0.25">
      <c r="A21" s="129"/>
      <c r="B21" s="38" t="s">
        <v>33</v>
      </c>
      <c r="C21" s="53" t="s">
        <v>186</v>
      </c>
      <c r="D21" s="1848"/>
      <c r="E21" s="692">
        <f>H21+K21+N21+Q21+T21+W21+Z21+AC21+AF21+AI21+AL21</f>
        <v>0</v>
      </c>
      <c r="F21" s="692">
        <f t="shared" si="8"/>
        <v>0</v>
      </c>
      <c r="G21" s="2342">
        <f t="shared" si="19"/>
        <v>0</v>
      </c>
      <c r="H21" s="703">
        <f t="shared" si="32"/>
        <v>0</v>
      </c>
      <c r="I21" s="1851"/>
      <c r="J21" s="2473">
        <f t="shared" si="29"/>
        <v>0</v>
      </c>
      <c r="K21" s="694">
        <f t="shared" si="41"/>
        <v>0</v>
      </c>
      <c r="L21" s="1851"/>
      <c r="M21" s="2473">
        <f t="shared" si="9"/>
        <v>0</v>
      </c>
      <c r="N21" s="703">
        <f t="shared" si="33"/>
        <v>0</v>
      </c>
      <c r="O21" s="1851"/>
      <c r="P21" s="2473">
        <f t="shared" si="20"/>
        <v>0</v>
      </c>
      <c r="Q21" s="694">
        <f t="shared" si="34"/>
        <v>0</v>
      </c>
      <c r="R21" s="1851"/>
      <c r="S21" s="2473">
        <f>G21*$R$11</f>
        <v>0</v>
      </c>
      <c r="T21" s="703">
        <f t="shared" si="30"/>
        <v>0</v>
      </c>
      <c r="U21" s="1851"/>
      <c r="V21" s="2473">
        <f>G21*$U$11</f>
        <v>0</v>
      </c>
      <c r="W21" s="694">
        <f t="shared" si="35"/>
        <v>0</v>
      </c>
      <c r="X21" s="1851"/>
      <c r="Y21" s="2473">
        <f>G21*$X$11</f>
        <v>0</v>
      </c>
      <c r="Z21" s="703">
        <f t="shared" si="36"/>
        <v>0</v>
      </c>
      <c r="AA21" s="1851"/>
      <c r="AB21" s="2473">
        <f t="shared" si="12"/>
        <v>0</v>
      </c>
      <c r="AC21" s="703">
        <f t="shared" si="37"/>
        <v>0</v>
      </c>
      <c r="AD21" s="1851"/>
      <c r="AE21" s="2473">
        <f t="shared" si="13"/>
        <v>0</v>
      </c>
      <c r="AF21" s="694">
        <f t="shared" si="38"/>
        <v>0</v>
      </c>
      <c r="AG21" s="1851"/>
      <c r="AH21" s="2473">
        <f t="shared" si="14"/>
        <v>0</v>
      </c>
      <c r="AI21" s="703">
        <f t="shared" si="39"/>
        <v>0</v>
      </c>
      <c r="AJ21" s="1851"/>
      <c r="AK21" s="2473">
        <f t="shared" si="22"/>
        <v>0</v>
      </c>
      <c r="AL21" s="694">
        <f t="shared" si="40"/>
        <v>0</v>
      </c>
      <c r="AM21" s="1851"/>
      <c r="AN21" s="2473">
        <f t="shared" si="15"/>
        <v>0</v>
      </c>
      <c r="AO21" s="703">
        <f t="shared" si="31"/>
        <v>0</v>
      </c>
      <c r="AP21" s="1851"/>
      <c r="AQ21" s="2473">
        <f t="shared" si="17"/>
        <v>0</v>
      </c>
      <c r="AR21" s="1616" t="str">
        <f t="shared" si="2"/>
        <v>OK</v>
      </c>
      <c r="AS21" s="1616" t="str">
        <f t="shared" si="5"/>
        <v>OK</v>
      </c>
      <c r="AT21" s="1255" t="str">
        <f t="shared" si="7"/>
        <v>OK</v>
      </c>
    </row>
    <row r="22" spans="1:46" ht="13.5" thickBot="1" x14ac:dyDescent="0.25">
      <c r="A22" s="129"/>
      <c r="B22" s="38" t="s">
        <v>89</v>
      </c>
      <c r="C22" s="53" t="s">
        <v>186</v>
      </c>
      <c r="D22" s="1848"/>
      <c r="E22" s="692">
        <f>H22+K22+N22+Q22+T22+W22+Z22+AC22+AF22+AI22+AL22</f>
        <v>0</v>
      </c>
      <c r="F22" s="692">
        <f t="shared" si="8"/>
        <v>0</v>
      </c>
      <c r="G22" s="2342">
        <f t="shared" si="19"/>
        <v>0</v>
      </c>
      <c r="H22" s="703">
        <f t="shared" si="32"/>
        <v>0</v>
      </c>
      <c r="I22" s="1851"/>
      <c r="J22" s="2473">
        <f t="shared" si="29"/>
        <v>0</v>
      </c>
      <c r="K22" s="694">
        <f t="shared" si="41"/>
        <v>0</v>
      </c>
      <c r="L22" s="1851"/>
      <c r="M22" s="2473">
        <f t="shared" si="9"/>
        <v>0</v>
      </c>
      <c r="N22" s="703">
        <f t="shared" si="33"/>
        <v>0</v>
      </c>
      <c r="O22" s="1851"/>
      <c r="P22" s="2473">
        <f>G22*$O$11</f>
        <v>0</v>
      </c>
      <c r="Q22" s="694">
        <f t="shared" si="34"/>
        <v>0</v>
      </c>
      <c r="R22" s="1851"/>
      <c r="S22" s="2473">
        <f t="shared" si="10"/>
        <v>0</v>
      </c>
      <c r="T22" s="703">
        <f t="shared" si="30"/>
        <v>0</v>
      </c>
      <c r="U22" s="1851"/>
      <c r="V22" s="2473">
        <f t="shared" si="21"/>
        <v>0</v>
      </c>
      <c r="W22" s="694">
        <f t="shared" si="35"/>
        <v>0</v>
      </c>
      <c r="X22" s="1851"/>
      <c r="Y22" s="2473">
        <f t="shared" si="11"/>
        <v>0</v>
      </c>
      <c r="Z22" s="703">
        <f t="shared" si="36"/>
        <v>0</v>
      </c>
      <c r="AA22" s="1851"/>
      <c r="AB22" s="2473">
        <f t="shared" si="12"/>
        <v>0</v>
      </c>
      <c r="AC22" s="703">
        <f t="shared" si="37"/>
        <v>0</v>
      </c>
      <c r="AD22" s="1851"/>
      <c r="AE22" s="2473">
        <f t="shared" si="13"/>
        <v>0</v>
      </c>
      <c r="AF22" s="694">
        <f t="shared" si="38"/>
        <v>0</v>
      </c>
      <c r="AG22" s="1851"/>
      <c r="AH22" s="2473">
        <f t="shared" si="14"/>
        <v>0</v>
      </c>
      <c r="AI22" s="703">
        <f t="shared" si="39"/>
        <v>0</v>
      </c>
      <c r="AJ22" s="1851"/>
      <c r="AK22" s="2473">
        <f t="shared" si="22"/>
        <v>0</v>
      </c>
      <c r="AL22" s="694">
        <f t="shared" si="40"/>
        <v>0</v>
      </c>
      <c r="AM22" s="1851"/>
      <c r="AN22" s="2473">
        <f t="shared" si="15"/>
        <v>0</v>
      </c>
      <c r="AO22" s="703">
        <f t="shared" si="31"/>
        <v>0</v>
      </c>
      <c r="AP22" s="1851"/>
      <c r="AQ22" s="2473">
        <f t="shared" si="17"/>
        <v>0</v>
      </c>
      <c r="AR22" s="1616" t="str">
        <f t="shared" si="2"/>
        <v>OK</v>
      </c>
      <c r="AS22" s="1616" t="str">
        <f t="shared" si="5"/>
        <v>OK</v>
      </c>
      <c r="AT22" s="1255" t="str">
        <f t="shared" si="7"/>
        <v>OK</v>
      </c>
    </row>
    <row r="23" spans="1:46" ht="13.5" thickBot="1" x14ac:dyDescent="0.25">
      <c r="A23" s="129"/>
      <c r="B23" s="38" t="s">
        <v>853</v>
      </c>
      <c r="C23" s="53" t="s">
        <v>186</v>
      </c>
      <c r="D23" s="1848"/>
      <c r="E23" s="692">
        <f t="shared" si="18"/>
        <v>0</v>
      </c>
      <c r="F23" s="692">
        <f t="shared" si="8"/>
        <v>0</v>
      </c>
      <c r="G23" s="2342">
        <f t="shared" si="19"/>
        <v>0</v>
      </c>
      <c r="H23" s="703">
        <f t="shared" si="32"/>
        <v>0</v>
      </c>
      <c r="I23" s="1851"/>
      <c r="J23" s="2473">
        <f t="shared" si="29"/>
        <v>0</v>
      </c>
      <c r="K23" s="694">
        <f t="shared" si="41"/>
        <v>0</v>
      </c>
      <c r="L23" s="1851"/>
      <c r="M23" s="2473">
        <f t="shared" si="9"/>
        <v>0</v>
      </c>
      <c r="N23" s="703">
        <f t="shared" si="33"/>
        <v>0</v>
      </c>
      <c r="O23" s="1851"/>
      <c r="P23" s="2473">
        <f t="shared" si="20"/>
        <v>0</v>
      </c>
      <c r="Q23" s="694">
        <f t="shared" si="34"/>
        <v>0</v>
      </c>
      <c r="R23" s="1851"/>
      <c r="S23" s="2473">
        <f t="shared" si="10"/>
        <v>0</v>
      </c>
      <c r="T23" s="703">
        <f t="shared" si="30"/>
        <v>0</v>
      </c>
      <c r="U23" s="1851"/>
      <c r="V23" s="2473">
        <f t="shared" si="21"/>
        <v>0</v>
      </c>
      <c r="W23" s="694">
        <f t="shared" si="35"/>
        <v>0</v>
      </c>
      <c r="X23" s="1851"/>
      <c r="Y23" s="2473">
        <f t="shared" si="11"/>
        <v>0</v>
      </c>
      <c r="Z23" s="703">
        <f t="shared" si="36"/>
        <v>0</v>
      </c>
      <c r="AA23" s="1851"/>
      <c r="AB23" s="2473">
        <f t="shared" si="12"/>
        <v>0</v>
      </c>
      <c r="AC23" s="703">
        <f t="shared" si="37"/>
        <v>0</v>
      </c>
      <c r="AD23" s="1851"/>
      <c r="AE23" s="2473">
        <f>G23*$AD$11</f>
        <v>0</v>
      </c>
      <c r="AF23" s="694">
        <f t="shared" si="38"/>
        <v>0</v>
      </c>
      <c r="AG23" s="1851"/>
      <c r="AH23" s="2473">
        <f t="shared" si="14"/>
        <v>0</v>
      </c>
      <c r="AI23" s="703">
        <f t="shared" si="39"/>
        <v>0</v>
      </c>
      <c r="AJ23" s="1851"/>
      <c r="AK23" s="2473">
        <f t="shared" si="22"/>
        <v>0</v>
      </c>
      <c r="AL23" s="694">
        <f t="shared" si="40"/>
        <v>0</v>
      </c>
      <c r="AM23" s="1851"/>
      <c r="AN23" s="2473">
        <f t="shared" si="15"/>
        <v>0</v>
      </c>
      <c r="AO23" s="703">
        <f t="shared" si="31"/>
        <v>0</v>
      </c>
      <c r="AP23" s="1851"/>
      <c r="AQ23" s="2473">
        <f t="shared" si="17"/>
        <v>0</v>
      </c>
      <c r="AR23" s="1616" t="str">
        <f t="shared" si="2"/>
        <v>OK</v>
      </c>
      <c r="AS23" s="1616" t="str">
        <f t="shared" si="5"/>
        <v>OK</v>
      </c>
      <c r="AT23" s="1255" t="str">
        <f t="shared" si="7"/>
        <v>OK</v>
      </c>
    </row>
    <row r="24" spans="1:46" ht="13.5" thickBot="1" x14ac:dyDescent="0.25">
      <c r="A24" s="129"/>
      <c r="B24" s="38" t="s">
        <v>1</v>
      </c>
      <c r="C24" s="53" t="s">
        <v>186</v>
      </c>
      <c r="D24" s="1848"/>
      <c r="E24" s="692">
        <f t="shared" si="18"/>
        <v>0</v>
      </c>
      <c r="F24" s="692">
        <f t="shared" si="8"/>
        <v>0</v>
      </c>
      <c r="G24" s="2342">
        <f t="shared" si="19"/>
        <v>0</v>
      </c>
      <c r="H24" s="703">
        <f>I24+J24</f>
        <v>0</v>
      </c>
      <c r="I24" s="1851"/>
      <c r="J24" s="2473">
        <f t="shared" si="29"/>
        <v>0</v>
      </c>
      <c r="K24" s="694">
        <f t="shared" si="41"/>
        <v>0</v>
      </c>
      <c r="L24" s="1851"/>
      <c r="M24" s="2473">
        <f t="shared" si="9"/>
        <v>0</v>
      </c>
      <c r="N24" s="703">
        <f t="shared" si="33"/>
        <v>0</v>
      </c>
      <c r="O24" s="1851"/>
      <c r="P24" s="2473">
        <f t="shared" si="20"/>
        <v>0</v>
      </c>
      <c r="Q24" s="694">
        <f t="shared" si="34"/>
        <v>0</v>
      </c>
      <c r="R24" s="1851"/>
      <c r="S24" s="2473">
        <f t="shared" si="10"/>
        <v>0</v>
      </c>
      <c r="T24" s="703">
        <f t="shared" si="30"/>
        <v>0</v>
      </c>
      <c r="U24" s="1851"/>
      <c r="V24" s="2473">
        <f t="shared" si="21"/>
        <v>0</v>
      </c>
      <c r="W24" s="694">
        <f t="shared" si="35"/>
        <v>0</v>
      </c>
      <c r="X24" s="1851"/>
      <c r="Y24" s="2473">
        <f t="shared" si="11"/>
        <v>0</v>
      </c>
      <c r="Z24" s="703">
        <f t="shared" si="36"/>
        <v>0</v>
      </c>
      <c r="AA24" s="1851"/>
      <c r="AB24" s="2473">
        <f t="shared" si="12"/>
        <v>0</v>
      </c>
      <c r="AC24" s="703">
        <f t="shared" si="37"/>
        <v>0</v>
      </c>
      <c r="AD24" s="1851"/>
      <c r="AE24" s="2473">
        <f t="shared" si="13"/>
        <v>0</v>
      </c>
      <c r="AF24" s="694">
        <f t="shared" si="38"/>
        <v>0</v>
      </c>
      <c r="AG24" s="1851"/>
      <c r="AH24" s="2473">
        <f t="shared" si="14"/>
        <v>0</v>
      </c>
      <c r="AI24" s="703">
        <f t="shared" si="39"/>
        <v>0</v>
      </c>
      <c r="AJ24" s="1851"/>
      <c r="AK24" s="2473">
        <f t="shared" si="22"/>
        <v>0</v>
      </c>
      <c r="AL24" s="694">
        <f t="shared" si="40"/>
        <v>0</v>
      </c>
      <c r="AM24" s="1851"/>
      <c r="AN24" s="2473">
        <f t="shared" si="15"/>
        <v>0</v>
      </c>
      <c r="AO24" s="703">
        <f t="shared" si="31"/>
        <v>0</v>
      </c>
      <c r="AP24" s="1851"/>
      <c r="AQ24" s="2473">
        <f t="shared" si="17"/>
        <v>0</v>
      </c>
      <c r="AR24" s="1616" t="str">
        <f t="shared" si="2"/>
        <v>OK</v>
      </c>
      <c r="AS24" s="1616" t="str">
        <f t="shared" si="5"/>
        <v>OK</v>
      </c>
      <c r="AT24" s="1255" t="str">
        <f t="shared" si="7"/>
        <v>OK</v>
      </c>
    </row>
    <row r="25" spans="1:46" ht="13.5" thickBot="1" x14ac:dyDescent="0.25">
      <c r="A25" s="129"/>
      <c r="B25" s="38" t="s">
        <v>342</v>
      </c>
      <c r="C25" s="53" t="s">
        <v>186</v>
      </c>
      <c r="D25" s="1848"/>
      <c r="E25" s="692">
        <f t="shared" si="18"/>
        <v>0</v>
      </c>
      <c r="F25" s="692">
        <f t="shared" si="8"/>
        <v>0</v>
      </c>
      <c r="G25" s="2342">
        <f t="shared" si="19"/>
        <v>0</v>
      </c>
      <c r="H25" s="703">
        <f t="shared" si="32"/>
        <v>0</v>
      </c>
      <c r="I25" s="1851"/>
      <c r="J25" s="2473">
        <f t="shared" si="29"/>
        <v>0</v>
      </c>
      <c r="K25" s="694">
        <f t="shared" si="41"/>
        <v>0</v>
      </c>
      <c r="L25" s="1851"/>
      <c r="M25" s="2473">
        <f t="shared" si="9"/>
        <v>0</v>
      </c>
      <c r="N25" s="703">
        <f t="shared" si="33"/>
        <v>0</v>
      </c>
      <c r="O25" s="1851"/>
      <c r="P25" s="2473">
        <f t="shared" si="20"/>
        <v>0</v>
      </c>
      <c r="Q25" s="694">
        <f t="shared" si="34"/>
        <v>0</v>
      </c>
      <c r="R25" s="1851"/>
      <c r="S25" s="2473">
        <f t="shared" si="10"/>
        <v>0</v>
      </c>
      <c r="T25" s="703">
        <f t="shared" si="30"/>
        <v>0</v>
      </c>
      <c r="U25" s="1851"/>
      <c r="V25" s="2473">
        <f t="shared" si="21"/>
        <v>0</v>
      </c>
      <c r="W25" s="694">
        <f t="shared" si="35"/>
        <v>0</v>
      </c>
      <c r="X25" s="1851"/>
      <c r="Y25" s="2473">
        <f t="shared" si="11"/>
        <v>0</v>
      </c>
      <c r="Z25" s="703">
        <f t="shared" si="36"/>
        <v>0</v>
      </c>
      <c r="AA25" s="1851"/>
      <c r="AB25" s="2473">
        <f t="shared" si="12"/>
        <v>0</v>
      </c>
      <c r="AC25" s="703">
        <f t="shared" si="37"/>
        <v>0</v>
      </c>
      <c r="AD25" s="1851"/>
      <c r="AE25" s="2473">
        <f t="shared" si="13"/>
        <v>0</v>
      </c>
      <c r="AF25" s="694">
        <f t="shared" si="38"/>
        <v>0</v>
      </c>
      <c r="AG25" s="1851"/>
      <c r="AH25" s="2473">
        <f t="shared" si="14"/>
        <v>0</v>
      </c>
      <c r="AI25" s="703">
        <f t="shared" si="39"/>
        <v>0</v>
      </c>
      <c r="AJ25" s="1851"/>
      <c r="AK25" s="2473">
        <f t="shared" si="22"/>
        <v>0</v>
      </c>
      <c r="AL25" s="694">
        <f t="shared" si="40"/>
        <v>0</v>
      </c>
      <c r="AM25" s="1851"/>
      <c r="AN25" s="2473">
        <f t="shared" si="15"/>
        <v>0</v>
      </c>
      <c r="AO25" s="703">
        <f t="shared" si="31"/>
        <v>0</v>
      </c>
      <c r="AP25" s="1851"/>
      <c r="AQ25" s="2473">
        <f t="shared" si="17"/>
        <v>0</v>
      </c>
      <c r="AR25" s="1616" t="str">
        <f t="shared" si="2"/>
        <v>OK</v>
      </c>
      <c r="AS25" s="1616" t="str">
        <f t="shared" si="5"/>
        <v>OK</v>
      </c>
      <c r="AT25" s="1255" t="str">
        <f t="shared" si="7"/>
        <v>OK</v>
      </c>
    </row>
    <row r="26" spans="1:46" ht="13.5" thickBot="1" x14ac:dyDescent="0.25">
      <c r="A26" s="541"/>
      <c r="B26" s="1021" t="s">
        <v>27</v>
      </c>
      <c r="C26" s="53" t="s">
        <v>186</v>
      </c>
      <c r="D26" s="1853"/>
      <c r="E26" s="739">
        <f t="shared" si="18"/>
        <v>0</v>
      </c>
      <c r="F26" s="692">
        <f t="shared" si="8"/>
        <v>0</v>
      </c>
      <c r="G26" s="2342">
        <f t="shared" si="19"/>
        <v>0</v>
      </c>
      <c r="H26" s="737">
        <f t="shared" si="32"/>
        <v>0</v>
      </c>
      <c r="I26" s="1855"/>
      <c r="J26" s="2473">
        <f t="shared" si="29"/>
        <v>0</v>
      </c>
      <c r="K26" s="728">
        <f t="shared" si="41"/>
        <v>0</v>
      </c>
      <c r="L26" s="1855"/>
      <c r="M26" s="2473">
        <f t="shared" si="9"/>
        <v>0</v>
      </c>
      <c r="N26" s="737">
        <f t="shared" si="33"/>
        <v>0</v>
      </c>
      <c r="O26" s="1855"/>
      <c r="P26" s="2473">
        <f t="shared" si="20"/>
        <v>0</v>
      </c>
      <c r="Q26" s="728">
        <f t="shared" si="34"/>
        <v>0</v>
      </c>
      <c r="R26" s="1855"/>
      <c r="S26" s="2473">
        <f t="shared" si="10"/>
        <v>0</v>
      </c>
      <c r="T26" s="737">
        <f t="shared" si="30"/>
        <v>0</v>
      </c>
      <c r="U26" s="1855"/>
      <c r="V26" s="2473">
        <f t="shared" si="21"/>
        <v>0</v>
      </c>
      <c r="W26" s="728">
        <f t="shared" si="35"/>
        <v>0</v>
      </c>
      <c r="X26" s="1855"/>
      <c r="Y26" s="2473">
        <f t="shared" si="11"/>
        <v>0</v>
      </c>
      <c r="Z26" s="737">
        <f t="shared" si="36"/>
        <v>0</v>
      </c>
      <c r="AA26" s="1855"/>
      <c r="AB26" s="2473">
        <f t="shared" si="12"/>
        <v>0</v>
      </c>
      <c r="AC26" s="737">
        <f t="shared" si="37"/>
        <v>0</v>
      </c>
      <c r="AD26" s="1855"/>
      <c r="AE26" s="2473">
        <f t="shared" si="13"/>
        <v>0</v>
      </c>
      <c r="AF26" s="728">
        <f t="shared" si="38"/>
        <v>0</v>
      </c>
      <c r="AG26" s="1855"/>
      <c r="AH26" s="2473">
        <f t="shared" si="14"/>
        <v>0</v>
      </c>
      <c r="AI26" s="737">
        <f t="shared" si="39"/>
        <v>0</v>
      </c>
      <c r="AJ26" s="1855"/>
      <c r="AK26" s="2473">
        <f t="shared" si="22"/>
        <v>0</v>
      </c>
      <c r="AL26" s="728">
        <f t="shared" si="40"/>
        <v>0</v>
      </c>
      <c r="AM26" s="1855"/>
      <c r="AN26" s="2473">
        <f t="shared" si="15"/>
        <v>0</v>
      </c>
      <c r="AO26" s="703">
        <f t="shared" si="31"/>
        <v>0</v>
      </c>
      <c r="AP26" s="1851"/>
      <c r="AQ26" s="2473">
        <f t="shared" si="17"/>
        <v>0</v>
      </c>
      <c r="AR26" s="1616" t="str">
        <f t="shared" si="2"/>
        <v>OK</v>
      </c>
      <c r="AS26" s="1616" t="str">
        <f t="shared" si="5"/>
        <v>OK</v>
      </c>
      <c r="AT26" s="1255" t="str">
        <f t="shared" si="7"/>
        <v>OK</v>
      </c>
    </row>
    <row r="27" spans="1:46" ht="13.5" thickBot="1" x14ac:dyDescent="0.25">
      <c r="A27" s="1016" t="s">
        <v>558</v>
      </c>
      <c r="B27" s="1019" t="s">
        <v>557</v>
      </c>
      <c r="C27" s="334" t="s">
        <v>186</v>
      </c>
      <c r="D27" s="1876"/>
      <c r="E27" s="739">
        <f t="shared" si="18"/>
        <v>0</v>
      </c>
      <c r="F27" s="692">
        <f t="shared" si="8"/>
        <v>0</v>
      </c>
      <c r="G27" s="2342">
        <f t="shared" si="19"/>
        <v>0</v>
      </c>
      <c r="H27" s="693">
        <f>I27+J27</f>
        <v>0</v>
      </c>
      <c r="I27" s="1877"/>
      <c r="J27" s="2473">
        <f>$I$11*G27</f>
        <v>0</v>
      </c>
      <c r="K27" s="728">
        <f>L27+M27</f>
        <v>0</v>
      </c>
      <c r="L27" s="1855"/>
      <c r="M27" s="2473">
        <f>G27*$L$11</f>
        <v>0</v>
      </c>
      <c r="N27" s="693">
        <f>O27+P27</f>
        <v>0</v>
      </c>
      <c r="O27" s="1877"/>
      <c r="P27" s="2473">
        <f t="shared" si="20"/>
        <v>0</v>
      </c>
      <c r="Q27" s="728">
        <f>R27+S27</f>
        <v>0</v>
      </c>
      <c r="R27" s="1855"/>
      <c r="S27" s="2473">
        <f t="shared" si="10"/>
        <v>0</v>
      </c>
      <c r="T27" s="693">
        <f>U27+V27</f>
        <v>0</v>
      </c>
      <c r="U27" s="1877"/>
      <c r="V27" s="2473">
        <f t="shared" si="21"/>
        <v>0</v>
      </c>
      <c r="W27" s="728">
        <f>X27+Y27</f>
        <v>0</v>
      </c>
      <c r="X27" s="1855"/>
      <c r="Y27" s="2473">
        <f t="shared" si="11"/>
        <v>0</v>
      </c>
      <c r="Z27" s="693">
        <f>AA27+AB27</f>
        <v>0</v>
      </c>
      <c r="AA27" s="1877"/>
      <c r="AB27" s="2473">
        <f t="shared" si="12"/>
        <v>0</v>
      </c>
      <c r="AC27" s="693">
        <f>AD27+AE27</f>
        <v>0</v>
      </c>
      <c r="AD27" s="1877"/>
      <c r="AE27" s="2473">
        <f t="shared" si="13"/>
        <v>0</v>
      </c>
      <c r="AF27" s="728">
        <f>AG27+AH27</f>
        <v>0</v>
      </c>
      <c r="AG27" s="1855"/>
      <c r="AH27" s="2473">
        <f t="shared" si="14"/>
        <v>0</v>
      </c>
      <c r="AI27" s="737">
        <f>AJ27+AK27</f>
        <v>0</v>
      </c>
      <c r="AJ27" s="1855"/>
      <c r="AK27" s="2473">
        <f t="shared" si="22"/>
        <v>0</v>
      </c>
      <c r="AL27" s="728">
        <f>AM27+AN27</f>
        <v>0</v>
      </c>
      <c r="AM27" s="1855"/>
      <c r="AN27" s="2473">
        <f t="shared" si="15"/>
        <v>0</v>
      </c>
      <c r="AO27" s="693">
        <f t="shared" si="31"/>
        <v>0</v>
      </c>
      <c r="AP27" s="1851"/>
      <c r="AQ27" s="2473">
        <f t="shared" si="17"/>
        <v>0</v>
      </c>
      <c r="AR27" s="1616" t="str">
        <f t="shared" si="2"/>
        <v>OK</v>
      </c>
      <c r="AS27" s="1616" t="str">
        <f t="shared" si="5"/>
        <v>OK</v>
      </c>
      <c r="AT27" s="1255" t="str">
        <f t="shared" si="7"/>
        <v>OK</v>
      </c>
    </row>
    <row r="28" spans="1:46" s="35" customFormat="1" ht="13.5" thickBot="1" x14ac:dyDescent="0.25">
      <c r="A28" s="969" t="s">
        <v>110</v>
      </c>
      <c r="B28" s="1018" t="s">
        <v>286</v>
      </c>
      <c r="C28" s="64" t="s">
        <v>186</v>
      </c>
      <c r="D28" s="603">
        <f>SUM(D29:D31)</f>
        <v>0</v>
      </c>
      <c r="E28" s="908">
        <f t="shared" ref="E28:AQ28" si="42">SUM(E29:E31)</f>
        <v>0</v>
      </c>
      <c r="F28" s="908">
        <f t="shared" si="42"/>
        <v>0</v>
      </c>
      <c r="G28" s="593">
        <f>SUM(G29:G31)</f>
        <v>0</v>
      </c>
      <c r="H28" s="603">
        <f t="shared" si="42"/>
        <v>0</v>
      </c>
      <c r="I28" s="908">
        <f>SUM(I29:I31)</f>
        <v>0</v>
      </c>
      <c r="J28" s="593">
        <f t="shared" si="42"/>
        <v>0</v>
      </c>
      <c r="K28" s="908">
        <f t="shared" si="42"/>
        <v>0</v>
      </c>
      <c r="L28" s="908">
        <f t="shared" si="42"/>
        <v>0</v>
      </c>
      <c r="M28" s="641">
        <f t="shared" si="42"/>
        <v>0</v>
      </c>
      <c r="N28" s="603">
        <f t="shared" si="42"/>
        <v>0</v>
      </c>
      <c r="O28" s="908">
        <f t="shared" si="42"/>
        <v>0</v>
      </c>
      <c r="P28" s="593">
        <f t="shared" si="42"/>
        <v>0</v>
      </c>
      <c r="Q28" s="908">
        <f t="shared" si="42"/>
        <v>0</v>
      </c>
      <c r="R28" s="908">
        <f t="shared" si="42"/>
        <v>0</v>
      </c>
      <c r="S28" s="641">
        <f t="shared" si="42"/>
        <v>0</v>
      </c>
      <c r="T28" s="603">
        <f t="shared" si="42"/>
        <v>0</v>
      </c>
      <c r="U28" s="908">
        <f t="shared" si="42"/>
        <v>0</v>
      </c>
      <c r="V28" s="593">
        <f t="shared" si="42"/>
        <v>0</v>
      </c>
      <c r="W28" s="908">
        <f t="shared" si="42"/>
        <v>0</v>
      </c>
      <c r="X28" s="908">
        <f t="shared" si="42"/>
        <v>0</v>
      </c>
      <c r="Y28" s="593">
        <f t="shared" si="42"/>
        <v>0</v>
      </c>
      <c r="Z28" s="603">
        <f t="shared" si="42"/>
        <v>0</v>
      </c>
      <c r="AA28" s="945">
        <f t="shared" si="42"/>
        <v>0</v>
      </c>
      <c r="AB28" s="908">
        <f t="shared" si="42"/>
        <v>0</v>
      </c>
      <c r="AC28" s="603">
        <f t="shared" si="42"/>
        <v>0</v>
      </c>
      <c r="AD28" s="945">
        <f t="shared" si="42"/>
        <v>0</v>
      </c>
      <c r="AE28" s="908">
        <f t="shared" si="42"/>
        <v>0</v>
      </c>
      <c r="AF28" s="638">
        <f t="shared" si="42"/>
        <v>0</v>
      </c>
      <c r="AG28" s="945">
        <f t="shared" si="42"/>
        <v>0</v>
      </c>
      <c r="AH28" s="908">
        <f t="shared" si="42"/>
        <v>0</v>
      </c>
      <c r="AI28" s="603">
        <f t="shared" si="42"/>
        <v>0</v>
      </c>
      <c r="AJ28" s="945">
        <f t="shared" si="42"/>
        <v>0</v>
      </c>
      <c r="AK28" s="908">
        <f t="shared" si="42"/>
        <v>0</v>
      </c>
      <c r="AL28" s="603">
        <f t="shared" si="42"/>
        <v>0</v>
      </c>
      <c r="AM28" s="945">
        <f t="shared" si="42"/>
        <v>0</v>
      </c>
      <c r="AN28" s="593">
        <f t="shared" si="42"/>
        <v>0</v>
      </c>
      <c r="AO28" s="641">
        <f t="shared" ref="AO28" si="43">SUM(AO29:AO31)</f>
        <v>0</v>
      </c>
      <c r="AP28" s="945">
        <f>SUM(AP29:AP31)</f>
        <v>0</v>
      </c>
      <c r="AQ28" s="593">
        <f t="shared" si="42"/>
        <v>0</v>
      </c>
      <c r="AR28" s="1616" t="str">
        <f t="shared" si="2"/>
        <v>OK</v>
      </c>
      <c r="AS28" s="1616" t="str">
        <f t="shared" si="5"/>
        <v>OK</v>
      </c>
      <c r="AT28" s="1255" t="str">
        <f t="shared" si="7"/>
        <v>OK</v>
      </c>
    </row>
    <row r="29" spans="1:46" ht="13.5" thickBot="1" x14ac:dyDescent="0.25">
      <c r="A29" s="129" t="s">
        <v>84</v>
      </c>
      <c r="B29" s="742" t="s">
        <v>87</v>
      </c>
      <c r="C29" s="3" t="s">
        <v>186</v>
      </c>
      <c r="D29" s="946">
        <f>A10_Personal!D60</f>
        <v>0</v>
      </c>
      <c r="E29" s="958">
        <f>H29+K29+N29+Q29+T29+W29+Z29+AC29+AF29+AI29+AL29</f>
        <v>0</v>
      </c>
      <c r="F29" s="947">
        <f>A10_Personal!D61</f>
        <v>0</v>
      </c>
      <c r="G29" s="2436">
        <f>A10_Personal!D63</f>
        <v>0</v>
      </c>
      <c r="H29" s="946">
        <f>A10_Personal!F60</f>
        <v>0</v>
      </c>
      <c r="I29" s="949">
        <f>A10_Personal!F61</f>
        <v>0</v>
      </c>
      <c r="J29" s="950">
        <f>A10_Personal!F63</f>
        <v>0</v>
      </c>
      <c r="K29" s="947">
        <f>L29+M29</f>
        <v>0</v>
      </c>
      <c r="L29" s="949">
        <f>A10_Personal!G61</f>
        <v>0</v>
      </c>
      <c r="M29" s="951">
        <f>A10_Personal!G63</f>
        <v>0</v>
      </c>
      <c r="N29" s="900">
        <f>O29+P29</f>
        <v>0</v>
      </c>
      <c r="O29" s="949">
        <f>A10_Personal!H61</f>
        <v>0</v>
      </c>
      <c r="P29" s="952">
        <f>A10_Personal!H63</f>
        <v>0</v>
      </c>
      <c r="Q29" s="947">
        <f>R29+S29</f>
        <v>0</v>
      </c>
      <c r="R29" s="949">
        <f>A10_Personal!I61</f>
        <v>0</v>
      </c>
      <c r="S29" s="951">
        <f>A10_Personal!I63</f>
        <v>0</v>
      </c>
      <c r="T29" s="900">
        <f>U29+V29</f>
        <v>0</v>
      </c>
      <c r="U29" s="953">
        <f>A10_Personal!J61</f>
        <v>0</v>
      </c>
      <c r="V29" s="952">
        <f>A10_Personal!J63</f>
        <v>0</v>
      </c>
      <c r="W29" s="959">
        <f t="shared" ref="W29:W31" si="44">X29+Y29</f>
        <v>0</v>
      </c>
      <c r="X29" s="953">
        <f>A10_Personal!K61</f>
        <v>0</v>
      </c>
      <c r="Y29" s="952">
        <f>A10_Personal!K63</f>
        <v>0</v>
      </c>
      <c r="Z29" s="900">
        <f t="shared" ref="Z29:Z31" si="45">AA29+AB29</f>
        <v>0</v>
      </c>
      <c r="AA29" s="953">
        <f>A10_Personal!L61</f>
        <v>0</v>
      </c>
      <c r="AB29" s="953">
        <f>A10_Personal!L63</f>
        <v>0</v>
      </c>
      <c r="AC29" s="900">
        <f t="shared" ref="AC29:AC31" si="46">AD29+AE29</f>
        <v>0</v>
      </c>
      <c r="AD29" s="953">
        <f>A10_Personal!M61</f>
        <v>0</v>
      </c>
      <c r="AE29" s="953">
        <f>A10_Personal!M63</f>
        <v>0</v>
      </c>
      <c r="AF29" s="900">
        <f t="shared" ref="AF29:AF31" si="47">AG29+AH29</f>
        <v>0</v>
      </c>
      <c r="AG29" s="953">
        <f>A10_Personal!N61</f>
        <v>0</v>
      </c>
      <c r="AH29" s="953">
        <f>A10_Personal!N63</f>
        <v>0</v>
      </c>
      <c r="AI29" s="900">
        <f t="shared" ref="AI29:AI31" si="48">AJ29+AK29</f>
        <v>0</v>
      </c>
      <c r="AJ29" s="953">
        <f>A10_Personal!O61</f>
        <v>0</v>
      </c>
      <c r="AK29" s="953">
        <f>A10_Personal!O63</f>
        <v>0</v>
      </c>
      <c r="AL29" s="900">
        <f t="shared" ref="AL29:AL31" si="49">AM29+AN29</f>
        <v>0</v>
      </c>
      <c r="AM29" s="953">
        <f>A10_Personal!P61</f>
        <v>0</v>
      </c>
      <c r="AN29" s="952">
        <f>A10_Personal!P63</f>
        <v>0</v>
      </c>
      <c r="AO29" s="947">
        <f t="shared" ref="AO29:AO31" si="50">D29-SUM(H29,K29,N29,Q29,T29,W29,Z29,AC29,AF29,AI29,AL29)</f>
        <v>0</v>
      </c>
      <c r="AP29" s="953">
        <f>A10_Personal!Q61</f>
        <v>0</v>
      </c>
      <c r="AQ29" s="952">
        <f>A10_Personal!Q63</f>
        <v>0</v>
      </c>
      <c r="AR29" s="1616" t="str">
        <f t="shared" si="2"/>
        <v>OK</v>
      </c>
      <c r="AS29" s="1616" t="str">
        <f t="shared" si="5"/>
        <v>OK</v>
      </c>
      <c r="AT29" s="1255" t="str">
        <f t="shared" si="7"/>
        <v>OK</v>
      </c>
    </row>
    <row r="30" spans="1:46" s="583" customFormat="1" ht="26.25" thickBot="1" x14ac:dyDescent="0.25">
      <c r="A30" s="776" t="s">
        <v>85</v>
      </c>
      <c r="B30" s="742" t="s">
        <v>34</v>
      </c>
      <c r="C30" s="3" t="s">
        <v>186</v>
      </c>
      <c r="D30" s="954">
        <f>A10_Personal!D65</f>
        <v>0</v>
      </c>
      <c r="E30" s="958">
        <f t="shared" si="18"/>
        <v>0</v>
      </c>
      <c r="F30" s="947">
        <f>A10_Personal!D66</f>
        <v>0</v>
      </c>
      <c r="G30" s="2437">
        <f>A10_Personal!D67</f>
        <v>0</v>
      </c>
      <c r="H30" s="946">
        <f>A10_Personal!F65</f>
        <v>0</v>
      </c>
      <c r="I30" s="949">
        <f>A10_Personal!F66</f>
        <v>0</v>
      </c>
      <c r="J30" s="950">
        <f>A10_Personal!F67</f>
        <v>0</v>
      </c>
      <c r="K30" s="947">
        <f>L30+M30</f>
        <v>0</v>
      </c>
      <c r="L30" s="949">
        <f>A10_Personal!G66</f>
        <v>0</v>
      </c>
      <c r="M30" s="951">
        <f>A10_Personal!G67</f>
        <v>0</v>
      </c>
      <c r="N30" s="900">
        <f>O30+P30</f>
        <v>0</v>
      </c>
      <c r="O30" s="949">
        <f>A10_Personal!H66</f>
        <v>0</v>
      </c>
      <c r="P30" s="952">
        <f>A10_Personal!H67</f>
        <v>0</v>
      </c>
      <c r="Q30" s="947">
        <f>R30+S30</f>
        <v>0</v>
      </c>
      <c r="R30" s="949">
        <f>A10_Personal!I66</f>
        <v>0</v>
      </c>
      <c r="S30" s="951">
        <f>A10_Personal!I67</f>
        <v>0</v>
      </c>
      <c r="T30" s="900">
        <f>U30+V30</f>
        <v>0</v>
      </c>
      <c r="U30" s="953">
        <f>A10_Personal!J66</f>
        <v>0</v>
      </c>
      <c r="V30" s="952">
        <f>A10_Personal!J67</f>
        <v>0</v>
      </c>
      <c r="W30" s="959">
        <f t="shared" si="44"/>
        <v>0</v>
      </c>
      <c r="X30" s="953">
        <f>A10_Personal!K66</f>
        <v>0</v>
      </c>
      <c r="Y30" s="952">
        <f>A10_Personal!K67</f>
        <v>0</v>
      </c>
      <c r="Z30" s="900">
        <f t="shared" si="45"/>
        <v>0</v>
      </c>
      <c r="AA30" s="953">
        <f>A10_Personal!L66</f>
        <v>0</v>
      </c>
      <c r="AB30" s="953">
        <f>A10_Personal!L67</f>
        <v>0</v>
      </c>
      <c r="AC30" s="900">
        <f t="shared" si="46"/>
        <v>0</v>
      </c>
      <c r="AD30" s="953">
        <f>A10_Personal!M66</f>
        <v>0</v>
      </c>
      <c r="AE30" s="953">
        <f>A10_Personal!M67</f>
        <v>0</v>
      </c>
      <c r="AF30" s="900">
        <f t="shared" si="47"/>
        <v>0</v>
      </c>
      <c r="AG30" s="953">
        <f>A10_Personal!N66</f>
        <v>0</v>
      </c>
      <c r="AH30" s="953">
        <f>A10_Personal!N67</f>
        <v>0</v>
      </c>
      <c r="AI30" s="900">
        <f t="shared" si="48"/>
        <v>0</v>
      </c>
      <c r="AJ30" s="953">
        <f>A10_Personal!O66</f>
        <v>0</v>
      </c>
      <c r="AK30" s="953">
        <f>A10_Personal!O67</f>
        <v>0</v>
      </c>
      <c r="AL30" s="900">
        <f t="shared" si="49"/>
        <v>0</v>
      </c>
      <c r="AM30" s="953">
        <f>A10_Personal!P66</f>
        <v>0</v>
      </c>
      <c r="AN30" s="952">
        <f>A10_Personal!P67</f>
        <v>0</v>
      </c>
      <c r="AO30" s="947">
        <f t="shared" si="50"/>
        <v>0</v>
      </c>
      <c r="AP30" s="953">
        <f>A10_Personal!Q66</f>
        <v>0</v>
      </c>
      <c r="AQ30" s="952">
        <f>A10_Personal!Q67</f>
        <v>0</v>
      </c>
      <c r="AR30" s="1616" t="str">
        <f t="shared" si="2"/>
        <v>OK</v>
      </c>
      <c r="AS30" s="1616" t="str">
        <f t="shared" si="5"/>
        <v>OK</v>
      </c>
      <c r="AT30" s="1255" t="str">
        <f t="shared" si="7"/>
        <v>OK</v>
      </c>
    </row>
    <row r="31" spans="1:46" s="583" customFormat="1" ht="26.25" thickBot="1" x14ac:dyDescent="0.25">
      <c r="A31" s="2389" t="s">
        <v>117</v>
      </c>
      <c r="B31" s="2390" t="s">
        <v>551</v>
      </c>
      <c r="C31" s="4" t="s">
        <v>186</v>
      </c>
      <c r="D31" s="2438">
        <f>A10_Personal!D68</f>
        <v>0</v>
      </c>
      <c r="E31" s="960">
        <f t="shared" si="18"/>
        <v>0</v>
      </c>
      <c r="F31" s="961">
        <f>A10_Personal!D69</f>
        <v>0</v>
      </c>
      <c r="G31" s="2439">
        <f>A10_Personal!D71</f>
        <v>0</v>
      </c>
      <c r="H31" s="955">
        <f>A10_Personal!F68</f>
        <v>0</v>
      </c>
      <c r="I31" s="956">
        <f>A10_Personal!F69</f>
        <v>0</v>
      </c>
      <c r="J31" s="2498">
        <f>A10_Personal!F71</f>
        <v>0</v>
      </c>
      <c r="K31" s="961">
        <f>L31+M31</f>
        <v>0</v>
      </c>
      <c r="L31" s="956">
        <f>A10_Personal!G69</f>
        <v>0</v>
      </c>
      <c r="M31" s="2494">
        <f>A10_Personal!G71</f>
        <v>0</v>
      </c>
      <c r="N31" s="2495">
        <f>O31+P31</f>
        <v>0</v>
      </c>
      <c r="O31" s="956">
        <f>A10_Personal!H69</f>
        <v>0</v>
      </c>
      <c r="P31" s="2496">
        <f>A10_Personal!H71</f>
        <v>0</v>
      </c>
      <c r="Q31" s="961">
        <f>R31+S31</f>
        <v>0</v>
      </c>
      <c r="R31" s="956">
        <f>A10_Personal!I69</f>
        <v>0</v>
      </c>
      <c r="S31" s="2494">
        <f>A10_Personal!I71</f>
        <v>0</v>
      </c>
      <c r="T31" s="2495">
        <f>U31+V31</f>
        <v>0</v>
      </c>
      <c r="U31" s="960">
        <f>A10_Personal!J69</f>
        <v>0</v>
      </c>
      <c r="V31" s="2496">
        <f>A10_Personal!J71</f>
        <v>0</v>
      </c>
      <c r="W31" s="961">
        <f t="shared" si="44"/>
        <v>0</v>
      </c>
      <c r="X31" s="960">
        <f>A10_Personal!K69</f>
        <v>0</v>
      </c>
      <c r="Y31" s="2496">
        <f>A10_Personal!K71</f>
        <v>0</v>
      </c>
      <c r="Z31" s="2495">
        <f t="shared" si="45"/>
        <v>0</v>
      </c>
      <c r="AA31" s="960">
        <f>A10_Personal!L69</f>
        <v>0</v>
      </c>
      <c r="AB31" s="960">
        <f>A10_Personal!L71</f>
        <v>0</v>
      </c>
      <c r="AC31" s="2495">
        <f t="shared" si="46"/>
        <v>0</v>
      </c>
      <c r="AD31" s="960">
        <f>A10_Personal!M69</f>
        <v>0</v>
      </c>
      <c r="AE31" s="960">
        <f>A10_Personal!M71</f>
        <v>0</v>
      </c>
      <c r="AF31" s="2495">
        <f t="shared" si="47"/>
        <v>0</v>
      </c>
      <c r="AG31" s="960">
        <f>A10_Personal!N69</f>
        <v>0</v>
      </c>
      <c r="AH31" s="960">
        <f>A10_Personal!N71</f>
        <v>0</v>
      </c>
      <c r="AI31" s="2495">
        <f t="shared" si="48"/>
        <v>0</v>
      </c>
      <c r="AJ31" s="960">
        <f>A10_Personal!O69</f>
        <v>0</v>
      </c>
      <c r="AK31" s="960">
        <f>A10_Personal!O71</f>
        <v>0</v>
      </c>
      <c r="AL31" s="2495">
        <f t="shared" si="49"/>
        <v>0</v>
      </c>
      <c r="AM31" s="960">
        <f>A10_Personal!P69</f>
        <v>0</v>
      </c>
      <c r="AN31" s="2496">
        <f>A10_Personal!P71</f>
        <v>0</v>
      </c>
      <c r="AO31" s="961">
        <f t="shared" si="50"/>
        <v>0</v>
      </c>
      <c r="AP31" s="960">
        <f>A10_Personal!Q69</f>
        <v>0</v>
      </c>
      <c r="AQ31" s="2496">
        <f>A10_Personal!Q671</f>
        <v>0</v>
      </c>
      <c r="AR31" s="1616" t="str">
        <f t="shared" si="2"/>
        <v>OK</v>
      </c>
      <c r="AS31" s="1616" t="str">
        <f t="shared" si="5"/>
        <v>OK</v>
      </c>
      <c r="AT31" s="1255" t="str">
        <f t="shared" si="7"/>
        <v>OK</v>
      </c>
    </row>
    <row r="32" spans="1:46" ht="15.75" thickBot="1" x14ac:dyDescent="0.25">
      <c r="A32" s="969" t="s">
        <v>111</v>
      </c>
      <c r="B32" s="747" t="s">
        <v>17</v>
      </c>
      <c r="C32" s="64" t="s">
        <v>186</v>
      </c>
      <c r="D32" s="2434"/>
      <c r="E32" s="743">
        <f t="shared" si="18"/>
        <v>0</v>
      </c>
      <c r="F32" s="408">
        <f>SUM(I32,L32,O32,R32,U32,X32,AA32,AD32,AG32,AJ32,AM32,AP32)</f>
        <v>0</v>
      </c>
      <c r="G32" s="2435">
        <f t="shared" ref="G32:G36" si="51">D32-F32</f>
        <v>0</v>
      </c>
      <c r="H32" s="1604">
        <f>I32+J32</f>
        <v>0</v>
      </c>
      <c r="I32" s="1865"/>
      <c r="J32" s="2497">
        <f>$I$11*G32</f>
        <v>0</v>
      </c>
      <c r="K32" s="588">
        <f t="shared" ref="K32:K36" si="52">L32+M32</f>
        <v>0</v>
      </c>
      <c r="L32" s="1865"/>
      <c r="M32" s="2497">
        <f>G32*$L$11</f>
        <v>0</v>
      </c>
      <c r="N32" s="588">
        <f t="shared" ref="N32:N36" si="53">O32+P32</f>
        <v>0</v>
      </c>
      <c r="O32" s="1865"/>
      <c r="P32" s="2497">
        <f t="shared" ref="P32:P36" si="54">G32*$O$11</f>
        <v>0</v>
      </c>
      <c r="Q32" s="588">
        <f t="shared" ref="Q32:Q36" si="55">R32+S32</f>
        <v>0</v>
      </c>
      <c r="R32" s="1865"/>
      <c r="S32" s="2497">
        <f t="shared" ref="S32:S36" si="56">G32*$R$11</f>
        <v>0</v>
      </c>
      <c r="T32" s="588">
        <f t="shared" ref="T32:T36" si="57">U32+V32</f>
        <v>0</v>
      </c>
      <c r="U32" s="1866"/>
      <c r="V32" s="2497">
        <f t="shared" ref="V32:V36" si="58">G32*$U$11</f>
        <v>0</v>
      </c>
      <c r="W32" s="616">
        <f t="shared" ref="W32:W36" si="59">X32+Y32</f>
        <v>0</v>
      </c>
      <c r="X32" s="1866"/>
      <c r="Y32" s="2497">
        <f t="shared" ref="Y32:Y36" si="60">G32*$X$11</f>
        <v>0</v>
      </c>
      <c r="Z32" s="588">
        <f t="shared" ref="Z32:Z36" si="61">AA32+AB32</f>
        <v>0</v>
      </c>
      <c r="AA32" s="1866"/>
      <c r="AB32" s="2497">
        <f t="shared" ref="AB32:AB36" si="62">G32*$AA$11</f>
        <v>0</v>
      </c>
      <c r="AC32" s="588">
        <f t="shared" ref="AC32:AC36" si="63">AD32+AE32</f>
        <v>0</v>
      </c>
      <c r="AD32" s="1866"/>
      <c r="AE32" s="2497">
        <f t="shared" ref="AE32:AE36" si="64">G32*$AD$11</f>
        <v>0</v>
      </c>
      <c r="AF32" s="588">
        <f t="shared" ref="AF32:AF36" si="65">AG32+AH32</f>
        <v>0</v>
      </c>
      <c r="AG32" s="1866"/>
      <c r="AH32" s="2497">
        <f t="shared" ref="AH32:AH36" si="66">G32*$AG$11</f>
        <v>0</v>
      </c>
      <c r="AI32" s="588">
        <f t="shared" ref="AI32:AI36" si="67">AJ32+AK32</f>
        <v>0</v>
      </c>
      <c r="AJ32" s="1866"/>
      <c r="AK32" s="2497">
        <f t="shared" ref="AK32:AK36" si="68">G32*$AJ$11</f>
        <v>0</v>
      </c>
      <c r="AL32" s="616">
        <f t="shared" ref="AL32:AL36" si="69">AM32+AN32</f>
        <v>0</v>
      </c>
      <c r="AM32" s="1866"/>
      <c r="AN32" s="2497">
        <f t="shared" ref="AN32:AN36" si="70">G32*$AM$11</f>
        <v>0</v>
      </c>
      <c r="AO32" s="588">
        <f t="shared" ref="AO32:AO36" si="71">D32-E32</f>
        <v>0</v>
      </c>
      <c r="AP32" s="1866"/>
      <c r="AQ32" s="2497">
        <f t="shared" ref="AQ32:AQ36" si="72">AO32-AP32</f>
        <v>0</v>
      </c>
      <c r="AR32" s="1616" t="str">
        <f t="shared" si="2"/>
        <v>OK</v>
      </c>
      <c r="AS32" s="1616" t="str">
        <f t="shared" si="5"/>
        <v>OK</v>
      </c>
      <c r="AT32" s="1255" t="str">
        <f t="shared" si="7"/>
        <v>OK</v>
      </c>
    </row>
    <row r="33" spans="1:46" ht="15.75" thickBot="1" x14ac:dyDescent="0.3">
      <c r="A33" s="970" t="s">
        <v>112</v>
      </c>
      <c r="B33" s="748" t="s">
        <v>109</v>
      </c>
      <c r="C33" s="65" t="s">
        <v>186</v>
      </c>
      <c r="D33" s="1857"/>
      <c r="E33" s="702">
        <f t="shared" si="18"/>
        <v>0</v>
      </c>
      <c r="F33" s="689">
        <f t="shared" ref="F33:F36" si="73">SUM(I33,L33,O33,R33,U33,X33,AA33,AD33,AG33,AJ33,AM33,AP33)</f>
        <v>0</v>
      </c>
      <c r="G33" s="2388">
        <f t="shared" si="51"/>
        <v>0</v>
      </c>
      <c r="H33" s="1631">
        <f>I33+J33</f>
        <v>0</v>
      </c>
      <c r="I33" s="1861"/>
      <c r="J33" s="2486">
        <f>$I$11*G33</f>
        <v>0</v>
      </c>
      <c r="K33" s="705">
        <f t="shared" si="52"/>
        <v>0</v>
      </c>
      <c r="L33" s="1861"/>
      <c r="M33" s="2486">
        <f t="shared" ref="M33:M36" si="74">G33*$L$11</f>
        <v>0</v>
      </c>
      <c r="N33" s="705">
        <f t="shared" si="53"/>
        <v>0</v>
      </c>
      <c r="O33" s="1861"/>
      <c r="P33" s="2486">
        <f t="shared" si="54"/>
        <v>0</v>
      </c>
      <c r="Q33" s="705">
        <f t="shared" si="55"/>
        <v>0</v>
      </c>
      <c r="R33" s="1861"/>
      <c r="S33" s="2486">
        <f t="shared" si="56"/>
        <v>0</v>
      </c>
      <c r="T33" s="705">
        <f t="shared" si="57"/>
        <v>0</v>
      </c>
      <c r="U33" s="1867"/>
      <c r="V33" s="2486">
        <f t="shared" si="58"/>
        <v>0</v>
      </c>
      <c r="W33" s="702">
        <f t="shared" si="59"/>
        <v>0</v>
      </c>
      <c r="X33" s="1867"/>
      <c r="Y33" s="2486">
        <f t="shared" si="60"/>
        <v>0</v>
      </c>
      <c r="Z33" s="705">
        <f t="shared" si="61"/>
        <v>0</v>
      </c>
      <c r="AA33" s="1867"/>
      <c r="AB33" s="2486">
        <f t="shared" si="62"/>
        <v>0</v>
      </c>
      <c r="AC33" s="705">
        <f t="shared" si="63"/>
        <v>0</v>
      </c>
      <c r="AD33" s="1867"/>
      <c r="AE33" s="2486">
        <f t="shared" si="64"/>
        <v>0</v>
      </c>
      <c r="AF33" s="705">
        <f t="shared" si="65"/>
        <v>0</v>
      </c>
      <c r="AG33" s="1867"/>
      <c r="AH33" s="2486">
        <f t="shared" si="66"/>
        <v>0</v>
      </c>
      <c r="AI33" s="705">
        <f t="shared" si="67"/>
        <v>0</v>
      </c>
      <c r="AJ33" s="1867"/>
      <c r="AK33" s="2486">
        <f t="shared" si="68"/>
        <v>0</v>
      </c>
      <c r="AL33" s="702">
        <f t="shared" si="69"/>
        <v>0</v>
      </c>
      <c r="AM33" s="1867"/>
      <c r="AN33" s="2486">
        <f t="shared" si="70"/>
        <v>0</v>
      </c>
      <c r="AO33" s="705">
        <f t="shared" si="71"/>
        <v>0</v>
      </c>
      <c r="AP33" s="1867"/>
      <c r="AQ33" s="2486">
        <f t="shared" si="72"/>
        <v>0</v>
      </c>
      <c r="AR33" s="1616" t="str">
        <f t="shared" si="2"/>
        <v>OK</v>
      </c>
      <c r="AS33" s="1616" t="str">
        <f t="shared" si="5"/>
        <v>OK</v>
      </c>
      <c r="AT33" s="1255" t="str">
        <f t="shared" si="7"/>
        <v>OK</v>
      </c>
    </row>
    <row r="34" spans="1:46" ht="15.75" thickBot="1" x14ac:dyDescent="0.25">
      <c r="A34" s="972" t="s">
        <v>113</v>
      </c>
      <c r="B34" s="2393" t="s">
        <v>172</v>
      </c>
      <c r="C34" s="67" t="s">
        <v>186</v>
      </c>
      <c r="D34" s="1858"/>
      <c r="E34" s="1625">
        <f t="shared" si="18"/>
        <v>0</v>
      </c>
      <c r="F34" s="258">
        <f t="shared" si="73"/>
        <v>0</v>
      </c>
      <c r="G34" s="2373">
        <f t="shared" si="51"/>
        <v>0</v>
      </c>
      <c r="H34" s="1640">
        <f>I34+J34</f>
        <v>0</v>
      </c>
      <c r="I34" s="1862"/>
      <c r="J34" s="2242">
        <f t="shared" ref="J34:J36" si="75">$I$11*G34</f>
        <v>0</v>
      </c>
      <c r="K34" s="1668">
        <f t="shared" si="52"/>
        <v>0</v>
      </c>
      <c r="L34" s="2394"/>
      <c r="M34" s="2485">
        <f t="shared" si="74"/>
        <v>0</v>
      </c>
      <c r="N34" s="1668">
        <f t="shared" si="53"/>
        <v>0</v>
      </c>
      <c r="O34" s="2394"/>
      <c r="P34" s="2485">
        <f t="shared" si="54"/>
        <v>0</v>
      </c>
      <c r="Q34" s="1668">
        <f t="shared" si="55"/>
        <v>0</v>
      </c>
      <c r="R34" s="2394"/>
      <c r="S34" s="2485">
        <f t="shared" si="56"/>
        <v>0</v>
      </c>
      <c r="T34" s="1668">
        <f t="shared" si="57"/>
        <v>0</v>
      </c>
      <c r="U34" s="2395"/>
      <c r="V34" s="2485">
        <f t="shared" si="58"/>
        <v>0</v>
      </c>
      <c r="W34" s="1669">
        <f t="shared" si="59"/>
        <v>0</v>
      </c>
      <c r="X34" s="2395"/>
      <c r="Y34" s="2485">
        <f t="shared" si="60"/>
        <v>0</v>
      </c>
      <c r="Z34" s="1668">
        <f t="shared" si="61"/>
        <v>0</v>
      </c>
      <c r="AA34" s="2395"/>
      <c r="AB34" s="2485">
        <f t="shared" si="62"/>
        <v>0</v>
      </c>
      <c r="AC34" s="1668">
        <f t="shared" si="63"/>
        <v>0</v>
      </c>
      <c r="AD34" s="2395"/>
      <c r="AE34" s="2485">
        <f t="shared" si="64"/>
        <v>0</v>
      </c>
      <c r="AF34" s="1668">
        <f t="shared" si="65"/>
        <v>0</v>
      </c>
      <c r="AG34" s="2395"/>
      <c r="AH34" s="2485">
        <f t="shared" si="66"/>
        <v>0</v>
      </c>
      <c r="AI34" s="1668">
        <f t="shared" si="67"/>
        <v>0</v>
      </c>
      <c r="AJ34" s="2395"/>
      <c r="AK34" s="2485">
        <f t="shared" si="68"/>
        <v>0</v>
      </c>
      <c r="AL34" s="1669">
        <f t="shared" si="69"/>
        <v>0</v>
      </c>
      <c r="AM34" s="2395"/>
      <c r="AN34" s="2485">
        <f t="shared" si="70"/>
        <v>0</v>
      </c>
      <c r="AO34" s="1668">
        <f t="shared" si="71"/>
        <v>0</v>
      </c>
      <c r="AP34" s="2395"/>
      <c r="AQ34" s="2485">
        <f t="shared" si="72"/>
        <v>0</v>
      </c>
      <c r="AR34" s="1616" t="str">
        <f t="shared" si="2"/>
        <v>OK</v>
      </c>
      <c r="AS34" s="1616" t="str">
        <f t="shared" si="5"/>
        <v>OK</v>
      </c>
      <c r="AT34" s="1255" t="str">
        <f t="shared" si="7"/>
        <v>OK</v>
      </c>
    </row>
    <row r="35" spans="1:46" ht="15.75" thickBot="1" x14ac:dyDescent="0.25">
      <c r="A35" s="2396" t="s">
        <v>114</v>
      </c>
      <c r="B35" s="966" t="s">
        <v>3</v>
      </c>
      <c r="C35" s="32" t="s">
        <v>186</v>
      </c>
      <c r="D35" s="1859"/>
      <c r="E35" s="782">
        <f t="shared" si="18"/>
        <v>0</v>
      </c>
      <c r="F35" s="383">
        <f t="shared" si="73"/>
        <v>0</v>
      </c>
      <c r="G35" s="2374">
        <f t="shared" si="51"/>
        <v>0</v>
      </c>
      <c r="H35" s="1632">
        <f>I35+J35</f>
        <v>0</v>
      </c>
      <c r="I35" s="1863"/>
      <c r="J35" s="2475">
        <f t="shared" si="75"/>
        <v>0</v>
      </c>
      <c r="K35" s="780">
        <f t="shared" si="52"/>
        <v>0</v>
      </c>
      <c r="L35" s="1863"/>
      <c r="M35" s="2475">
        <f t="shared" si="74"/>
        <v>0</v>
      </c>
      <c r="N35" s="780">
        <f t="shared" si="53"/>
        <v>0</v>
      </c>
      <c r="O35" s="1863"/>
      <c r="P35" s="2475">
        <f t="shared" si="54"/>
        <v>0</v>
      </c>
      <c r="Q35" s="780">
        <f t="shared" si="55"/>
        <v>0</v>
      </c>
      <c r="R35" s="1863"/>
      <c r="S35" s="2475">
        <f t="shared" si="56"/>
        <v>0</v>
      </c>
      <c r="T35" s="780">
        <f t="shared" si="57"/>
        <v>0</v>
      </c>
      <c r="U35" s="1868"/>
      <c r="V35" s="2475">
        <f t="shared" si="58"/>
        <v>0</v>
      </c>
      <c r="W35" s="782">
        <f t="shared" si="59"/>
        <v>0</v>
      </c>
      <c r="X35" s="1868"/>
      <c r="Y35" s="2475">
        <f t="shared" si="60"/>
        <v>0</v>
      </c>
      <c r="Z35" s="780">
        <f t="shared" si="61"/>
        <v>0</v>
      </c>
      <c r="AA35" s="1868"/>
      <c r="AB35" s="2475">
        <f t="shared" si="62"/>
        <v>0</v>
      </c>
      <c r="AC35" s="780">
        <f t="shared" si="63"/>
        <v>0</v>
      </c>
      <c r="AD35" s="1868"/>
      <c r="AE35" s="2475">
        <f t="shared" si="64"/>
        <v>0</v>
      </c>
      <c r="AF35" s="780">
        <f t="shared" si="65"/>
        <v>0</v>
      </c>
      <c r="AG35" s="1868"/>
      <c r="AH35" s="2475">
        <f t="shared" si="66"/>
        <v>0</v>
      </c>
      <c r="AI35" s="780">
        <f t="shared" si="67"/>
        <v>0</v>
      </c>
      <c r="AJ35" s="1868"/>
      <c r="AK35" s="2475">
        <f t="shared" si="68"/>
        <v>0</v>
      </c>
      <c r="AL35" s="782">
        <f t="shared" si="69"/>
        <v>0</v>
      </c>
      <c r="AM35" s="1868"/>
      <c r="AN35" s="2475">
        <f t="shared" si="70"/>
        <v>0</v>
      </c>
      <c r="AO35" s="1671">
        <f t="shared" si="71"/>
        <v>0</v>
      </c>
      <c r="AP35" s="1868"/>
      <c r="AQ35" s="2475">
        <f t="shared" si="72"/>
        <v>0</v>
      </c>
      <c r="AR35" s="1616" t="str">
        <f t="shared" si="2"/>
        <v>OK</v>
      </c>
      <c r="AS35" s="1616" t="str">
        <f t="shared" si="5"/>
        <v>OK</v>
      </c>
      <c r="AT35" s="1255" t="str">
        <f t="shared" si="7"/>
        <v>OK</v>
      </c>
    </row>
    <row r="36" spans="1:46" ht="19.899999999999999" customHeight="1" thickBot="1" x14ac:dyDescent="0.25">
      <c r="A36" s="2396" t="s">
        <v>115</v>
      </c>
      <c r="B36" s="966" t="s">
        <v>28</v>
      </c>
      <c r="C36" s="32" t="s">
        <v>186</v>
      </c>
      <c r="D36" s="1859"/>
      <c r="E36" s="782">
        <f t="shared" si="18"/>
        <v>0</v>
      </c>
      <c r="F36" s="383">
        <f t="shared" si="73"/>
        <v>0</v>
      </c>
      <c r="G36" s="2374">
        <f t="shared" si="51"/>
        <v>0</v>
      </c>
      <c r="H36" s="1632">
        <f>I36+J36</f>
        <v>0</v>
      </c>
      <c r="I36" s="1863"/>
      <c r="J36" s="2475">
        <f t="shared" si="75"/>
        <v>0</v>
      </c>
      <c r="K36" s="780">
        <f t="shared" si="52"/>
        <v>0</v>
      </c>
      <c r="L36" s="1863"/>
      <c r="M36" s="2475">
        <f t="shared" si="74"/>
        <v>0</v>
      </c>
      <c r="N36" s="780">
        <f t="shared" si="53"/>
        <v>0</v>
      </c>
      <c r="O36" s="1863"/>
      <c r="P36" s="2475">
        <f t="shared" si="54"/>
        <v>0</v>
      </c>
      <c r="Q36" s="780">
        <f t="shared" si="55"/>
        <v>0</v>
      </c>
      <c r="R36" s="1863"/>
      <c r="S36" s="2475">
        <f t="shared" si="56"/>
        <v>0</v>
      </c>
      <c r="T36" s="780">
        <f t="shared" si="57"/>
        <v>0</v>
      </c>
      <c r="U36" s="1868"/>
      <c r="V36" s="2475">
        <f t="shared" si="58"/>
        <v>0</v>
      </c>
      <c r="W36" s="782">
        <f t="shared" si="59"/>
        <v>0</v>
      </c>
      <c r="X36" s="1868"/>
      <c r="Y36" s="2475">
        <f t="shared" si="60"/>
        <v>0</v>
      </c>
      <c r="Z36" s="780">
        <f t="shared" si="61"/>
        <v>0</v>
      </c>
      <c r="AA36" s="1868"/>
      <c r="AB36" s="2475">
        <f t="shared" si="62"/>
        <v>0</v>
      </c>
      <c r="AC36" s="780">
        <f t="shared" si="63"/>
        <v>0</v>
      </c>
      <c r="AD36" s="1868"/>
      <c r="AE36" s="2475">
        <f t="shared" si="64"/>
        <v>0</v>
      </c>
      <c r="AF36" s="780">
        <f t="shared" si="65"/>
        <v>0</v>
      </c>
      <c r="AG36" s="1868"/>
      <c r="AH36" s="2475">
        <f t="shared" si="66"/>
        <v>0</v>
      </c>
      <c r="AI36" s="780">
        <f t="shared" si="67"/>
        <v>0</v>
      </c>
      <c r="AJ36" s="1868"/>
      <c r="AK36" s="2475">
        <f t="shared" si="68"/>
        <v>0</v>
      </c>
      <c r="AL36" s="782">
        <f t="shared" si="69"/>
        <v>0</v>
      </c>
      <c r="AM36" s="1868"/>
      <c r="AN36" s="2475">
        <f t="shared" si="70"/>
        <v>0</v>
      </c>
      <c r="AO36" s="780">
        <f t="shared" si="71"/>
        <v>0</v>
      </c>
      <c r="AP36" s="1868"/>
      <c r="AQ36" s="2475">
        <f t="shared" si="72"/>
        <v>0</v>
      </c>
      <c r="AR36" s="1616" t="str">
        <f t="shared" si="2"/>
        <v>OK</v>
      </c>
      <c r="AS36" s="1616" t="str">
        <f t="shared" si="5"/>
        <v>OK</v>
      </c>
      <c r="AT36" s="1255" t="str">
        <f t="shared" si="7"/>
        <v>OK</v>
      </c>
    </row>
    <row r="37" spans="1:46" x14ac:dyDescent="0.2">
      <c r="B37" s="1678" t="s">
        <v>770</v>
      </c>
      <c r="D37" s="2303"/>
      <c r="E37" s="2303"/>
      <c r="F37" s="2303"/>
      <c r="G37" s="2303"/>
      <c r="H37" s="2303"/>
      <c r="I37" s="2303"/>
      <c r="J37" s="2303"/>
      <c r="K37" s="2303"/>
      <c r="L37" s="2303"/>
      <c r="M37" s="2303"/>
      <c r="N37" s="2303"/>
      <c r="O37" s="2303"/>
      <c r="P37" s="2303"/>
      <c r="Q37" s="2303"/>
      <c r="R37" s="2303"/>
      <c r="S37" s="2303"/>
      <c r="T37" s="1905"/>
      <c r="U37" s="1905"/>
      <c r="V37" s="1905"/>
      <c r="W37" s="1905"/>
      <c r="X37" s="1905"/>
      <c r="Y37" s="1905"/>
      <c r="Z37" s="1905"/>
      <c r="AA37" s="1905"/>
      <c r="AB37" s="1905"/>
      <c r="AC37" s="1905"/>
      <c r="AD37" s="1905"/>
      <c r="AE37" s="1905"/>
      <c r="AF37" s="1905"/>
      <c r="AG37" s="1905"/>
      <c r="AH37" s="1905"/>
      <c r="AI37" s="1905"/>
      <c r="AJ37" s="1905"/>
      <c r="AK37" s="1905"/>
      <c r="AL37" s="1905"/>
      <c r="AM37" s="1905"/>
      <c r="AN37" s="1905"/>
      <c r="AO37" s="1905"/>
      <c r="AP37" s="1905"/>
      <c r="AQ37" s="1905"/>
    </row>
    <row r="38" spans="1:46" x14ac:dyDescent="0.2">
      <c r="B38" s="16" t="s">
        <v>552</v>
      </c>
    </row>
    <row r="39" spans="1:46" x14ac:dyDescent="0.2">
      <c r="B39" s="40" t="s">
        <v>785</v>
      </c>
    </row>
    <row r="40" spans="1:46" x14ac:dyDescent="0.2">
      <c r="B40" s="345" t="s">
        <v>810</v>
      </c>
    </row>
    <row r="41" spans="1:46" x14ac:dyDescent="0.2">
      <c r="B41" s="345"/>
    </row>
    <row r="42" spans="1:46" ht="13.9" customHeight="1" x14ac:dyDescent="0.25">
      <c r="B42" s="10"/>
      <c r="C42" s="10"/>
      <c r="D42" s="41"/>
      <c r="E42" s="41"/>
      <c r="F42" s="41"/>
      <c r="G42" s="41"/>
      <c r="H42" s="41"/>
      <c r="I42" s="41"/>
      <c r="J42" s="41"/>
      <c r="K42" s="41"/>
      <c r="L42" s="41"/>
      <c r="M42" s="41"/>
      <c r="N42" s="41"/>
      <c r="O42" s="41"/>
      <c r="P42" s="41"/>
      <c r="Q42" s="41"/>
      <c r="R42" s="41"/>
      <c r="S42" s="41"/>
      <c r="AK42" s="8"/>
      <c r="AL42" s="8"/>
      <c r="AM42" s="8"/>
      <c r="AN42" s="8"/>
    </row>
    <row r="43" spans="1:46" ht="16.5" thickBot="1" x14ac:dyDescent="0.3">
      <c r="B43" s="2397" t="s">
        <v>782</v>
      </c>
      <c r="C43" s="1658"/>
      <c r="D43" s="1620" t="s">
        <v>669</v>
      </c>
      <c r="E43" s="41"/>
      <c r="F43" s="41"/>
      <c r="G43" s="41"/>
      <c r="H43" s="41"/>
      <c r="I43" s="41"/>
      <c r="J43" s="41"/>
      <c r="K43" s="41"/>
      <c r="L43" s="41"/>
      <c r="M43" s="41"/>
      <c r="N43" s="41"/>
      <c r="O43" s="41"/>
      <c r="P43" s="41"/>
      <c r="Q43" s="41"/>
      <c r="R43" s="41"/>
      <c r="S43" s="41"/>
      <c r="V43" s="1726" t="s">
        <v>673</v>
      </c>
      <c r="AK43" s="8"/>
      <c r="AL43" s="8"/>
      <c r="AM43" s="8"/>
      <c r="AN43" s="8"/>
      <c r="AQ43" s="1609"/>
    </row>
    <row r="44" spans="1:46" ht="21" customHeight="1" thickBot="1" x14ac:dyDescent="0.3">
      <c r="A44" s="2835" t="s">
        <v>11</v>
      </c>
      <c r="B44" s="2837" t="s">
        <v>103</v>
      </c>
      <c r="C44" s="2839" t="s">
        <v>5</v>
      </c>
      <c r="D44" s="50"/>
      <c r="E44" s="212"/>
      <c r="F44" s="212"/>
      <c r="G44" s="212"/>
      <c r="H44" s="212"/>
      <c r="I44" s="212"/>
      <c r="J44" s="1606"/>
      <c r="K44" s="1606"/>
      <c r="L44" s="1606"/>
      <c r="M44" s="1606" t="s">
        <v>665</v>
      </c>
      <c r="N44" s="1606"/>
      <c r="O44" s="1606"/>
      <c r="P44" s="1606"/>
      <c r="Q44" s="1606"/>
      <c r="R44" s="1610">
        <f>$C$2-1</f>
        <v>2025</v>
      </c>
      <c r="S44" s="1606"/>
      <c r="T44" s="1606"/>
      <c r="U44" s="1606"/>
      <c r="V44" s="1672" t="s">
        <v>669</v>
      </c>
      <c r="W44" s="1642"/>
      <c r="X44" s="1642"/>
      <c r="Y44" s="1642"/>
      <c r="Z44" s="1642"/>
      <c r="AA44" s="1642"/>
      <c r="AB44" s="1642"/>
      <c r="AC44" s="1642"/>
      <c r="AD44" s="1642"/>
      <c r="AE44" s="1642"/>
      <c r="AF44" s="1642"/>
      <c r="AG44" s="1642"/>
      <c r="AH44" s="1642"/>
      <c r="AI44" s="1642"/>
      <c r="AJ44" s="1643"/>
      <c r="AK44" s="1642"/>
      <c r="AL44" s="1642"/>
      <c r="AM44" s="1644"/>
      <c r="AN44" s="1644"/>
      <c r="AO44" s="1615"/>
    </row>
    <row r="45" spans="1:46" ht="17.45" customHeight="1" thickBot="1" x14ac:dyDescent="0.25">
      <c r="A45" s="2836"/>
      <c r="B45" s="2838"/>
      <c r="C45" s="2840"/>
      <c r="D45" s="2842" t="s">
        <v>98</v>
      </c>
      <c r="E45" s="2843"/>
      <c r="F45" s="2843"/>
      <c r="G45" s="2843"/>
      <c r="H45" s="2844" t="s">
        <v>283</v>
      </c>
      <c r="I45" s="2845"/>
      <c r="J45" s="2846"/>
      <c r="K45" s="2855" t="s">
        <v>680</v>
      </c>
      <c r="L45" s="2855"/>
      <c r="M45" s="2855"/>
      <c r="N45" s="2855"/>
      <c r="O45" s="2855"/>
      <c r="P45" s="2855"/>
      <c r="Q45" s="2855"/>
      <c r="R45" s="2855"/>
      <c r="S45" s="2855"/>
      <c r="T45" s="2855"/>
      <c r="U45" s="2855"/>
      <c r="V45" s="2856"/>
      <c r="W45" s="332"/>
      <c r="X45" s="332"/>
      <c r="Y45" s="332"/>
      <c r="Z45" s="332"/>
      <c r="AA45" s="332"/>
      <c r="AB45" s="332"/>
      <c r="AC45" s="332"/>
      <c r="AD45" s="332"/>
      <c r="AE45" s="332"/>
      <c r="AF45" s="332"/>
      <c r="AG45" s="332"/>
      <c r="AH45" s="332"/>
      <c r="AI45" s="332"/>
      <c r="AJ45" s="332"/>
      <c r="AK45" s="332"/>
      <c r="AL45" s="332"/>
      <c r="AM45" s="332"/>
      <c r="AN45" s="332"/>
      <c r="AO45" s="1651"/>
      <c r="AP45" s="1651"/>
      <c r="AQ45" s="1651"/>
    </row>
    <row r="46" spans="1:46" ht="33.75" customHeight="1" x14ac:dyDescent="0.2">
      <c r="A46" s="2836"/>
      <c r="B46" s="2838"/>
      <c r="C46" s="2840"/>
      <c r="D46" s="2850" t="s">
        <v>815</v>
      </c>
      <c r="E46" s="2851" t="s">
        <v>775</v>
      </c>
      <c r="F46" s="2899" t="s">
        <v>772</v>
      </c>
      <c r="G46" s="2853" t="s">
        <v>108</v>
      </c>
      <c r="H46" s="2847"/>
      <c r="I46" s="2848"/>
      <c r="J46" s="2849"/>
      <c r="K46" s="2857" t="str">
        <f>K8</f>
        <v>CT/CTZ</v>
      </c>
      <c r="L46" s="2857"/>
      <c r="M46" s="2858"/>
      <c r="N46" s="2859" t="str">
        <f>N8</f>
        <v>CT Cvartal</v>
      </c>
      <c r="O46" s="2860"/>
      <c r="P46" s="2861"/>
      <c r="Q46" s="2859" t="str">
        <f>Q8</f>
        <v>CT imobil/scară</v>
      </c>
      <c r="R46" s="2860"/>
      <c r="S46" s="2861"/>
      <c r="T46" s="2870" t="str">
        <f>T8</f>
        <v>CT alt tip...</v>
      </c>
      <c r="U46" s="2871"/>
      <c r="V46" s="2872"/>
      <c r="W46" s="332"/>
      <c r="X46" s="332"/>
      <c r="Y46" s="332"/>
      <c r="Z46" s="332"/>
      <c r="AA46" s="332"/>
      <c r="AB46" s="332"/>
      <c r="AC46" s="332"/>
      <c r="AD46" s="332"/>
      <c r="AE46" s="332"/>
      <c r="AF46" s="332"/>
      <c r="AG46" s="332"/>
      <c r="AH46" s="332"/>
      <c r="AI46" s="332"/>
      <c r="AJ46" s="332"/>
      <c r="AK46" s="332"/>
      <c r="AL46" s="332"/>
      <c r="AM46" s="332"/>
      <c r="AN46" s="332"/>
      <c r="AO46" s="1651"/>
      <c r="AP46" s="1651"/>
      <c r="AQ46" s="1651"/>
    </row>
    <row r="47" spans="1:46" ht="37.9" customHeight="1" x14ac:dyDescent="0.2">
      <c r="A47" s="2836"/>
      <c r="B47" s="2838"/>
      <c r="C47" s="2841"/>
      <c r="D47" s="2850"/>
      <c r="E47" s="2852"/>
      <c r="F47" s="2900"/>
      <c r="G47" s="2854"/>
      <c r="H47" s="215" t="s">
        <v>12</v>
      </c>
      <c r="I47" s="21" t="s">
        <v>46</v>
      </c>
      <c r="J47" s="22" t="s">
        <v>47</v>
      </c>
      <c r="K47" s="20" t="s">
        <v>12</v>
      </c>
      <c r="L47" s="21" t="s">
        <v>46</v>
      </c>
      <c r="M47" s="22" t="s">
        <v>47</v>
      </c>
      <c r="N47" s="20" t="s">
        <v>12</v>
      </c>
      <c r="O47" s="21" t="s">
        <v>46</v>
      </c>
      <c r="P47" s="216" t="s">
        <v>47</v>
      </c>
      <c r="Q47" s="215" t="s">
        <v>12</v>
      </c>
      <c r="R47" s="21" t="s">
        <v>46</v>
      </c>
      <c r="S47" s="216" t="s">
        <v>47</v>
      </c>
      <c r="T47" s="215" t="s">
        <v>12</v>
      </c>
      <c r="U47" s="21" t="s">
        <v>46</v>
      </c>
      <c r="V47" s="22" t="s">
        <v>47</v>
      </c>
      <c r="W47" s="1205"/>
      <c r="X47" s="1205"/>
      <c r="Y47" s="1205"/>
      <c r="Z47" s="1646"/>
      <c r="AA47" s="1646"/>
      <c r="AB47" s="1646"/>
      <c r="AC47" s="1646"/>
      <c r="AD47" s="1646"/>
      <c r="AE47" s="1646"/>
      <c r="AF47" s="1646"/>
      <c r="AG47" s="1646"/>
      <c r="AH47" s="1646"/>
      <c r="AI47" s="1646"/>
      <c r="AJ47" s="1646"/>
      <c r="AK47" s="1646"/>
      <c r="AL47" s="1646"/>
      <c r="AM47" s="1646"/>
      <c r="AN47" s="1646"/>
      <c r="AO47" s="1647"/>
      <c r="AP47" s="1647"/>
      <c r="AQ47" s="1647"/>
    </row>
    <row r="48" spans="1:46" s="15" customFormat="1" ht="14.45" customHeight="1" thickBot="1" x14ac:dyDescent="0.25">
      <c r="A48" s="23">
        <v>0</v>
      </c>
      <c r="B48" s="24">
        <v>1</v>
      </c>
      <c r="C48" s="67">
        <v>2</v>
      </c>
      <c r="D48" s="305">
        <v>3</v>
      </c>
      <c r="E48" s="302">
        <v>4</v>
      </c>
      <c r="F48" s="27">
        <f t="shared" ref="F48" si="76">E48+1</f>
        <v>5</v>
      </c>
      <c r="G48" s="24">
        <f t="shared" ref="G48" si="77">F48+1</f>
        <v>6</v>
      </c>
      <c r="H48" s="25">
        <f t="shared" ref="H48" si="78">G48+1</f>
        <v>7</v>
      </c>
      <c r="I48" s="27">
        <f t="shared" ref="I48" si="79">H48+1</f>
        <v>8</v>
      </c>
      <c r="J48" s="28">
        <f t="shared" ref="J48" si="80">I48+1</f>
        <v>9</v>
      </c>
      <c r="K48" s="26">
        <f t="shared" ref="K48" si="81">J48+1</f>
        <v>10</v>
      </c>
      <c r="L48" s="27">
        <f t="shared" ref="L48:V48" si="82">K48+1</f>
        <v>11</v>
      </c>
      <c r="M48" s="28">
        <f t="shared" si="82"/>
        <v>12</v>
      </c>
      <c r="N48" s="302">
        <f t="shared" si="82"/>
        <v>13</v>
      </c>
      <c r="O48" s="303">
        <f t="shared" si="82"/>
        <v>14</v>
      </c>
      <c r="P48" s="322">
        <f t="shared" si="82"/>
        <v>15</v>
      </c>
      <c r="Q48" s="25">
        <f t="shared" si="82"/>
        <v>16</v>
      </c>
      <c r="R48" s="27">
        <f t="shared" si="82"/>
        <v>17</v>
      </c>
      <c r="S48" s="29">
        <f t="shared" si="82"/>
        <v>18</v>
      </c>
      <c r="T48" s="305">
        <f t="shared" si="82"/>
        <v>19</v>
      </c>
      <c r="U48" s="303">
        <f t="shared" si="82"/>
        <v>20</v>
      </c>
      <c r="V48" s="304">
        <f t="shared" si="82"/>
        <v>21</v>
      </c>
      <c r="W48" s="1646"/>
      <c r="X48" s="1646"/>
      <c r="Y48" s="1646"/>
      <c r="Z48" s="1646"/>
      <c r="AA48" s="1646"/>
      <c r="AB48" s="1646"/>
      <c r="AC48" s="1646"/>
      <c r="AD48" s="1646"/>
      <c r="AE48" s="1646"/>
      <c r="AF48" s="1646"/>
      <c r="AG48" s="1646"/>
      <c r="AH48" s="1646"/>
      <c r="AI48" s="1646"/>
      <c r="AJ48" s="1646"/>
      <c r="AK48" s="1646"/>
      <c r="AL48" s="1646"/>
      <c r="AM48" s="1646"/>
      <c r="AN48" s="1646"/>
      <c r="AO48" s="1646"/>
      <c r="AP48" s="1646"/>
      <c r="AQ48" s="1646"/>
    </row>
    <row r="49" spans="1:45" s="1697" customFormat="1" ht="29.45" customHeight="1" thickBot="1" x14ac:dyDescent="0.25">
      <c r="A49" s="1687"/>
      <c r="B49" s="2523" t="s">
        <v>777</v>
      </c>
      <c r="C49" s="1688" t="s">
        <v>20</v>
      </c>
      <c r="D49" s="2583" t="s">
        <v>183</v>
      </c>
      <c r="E49" s="2580" t="s">
        <v>183</v>
      </c>
      <c r="F49" s="2579" t="s">
        <v>183</v>
      </c>
      <c r="G49" s="2581" t="s">
        <v>183</v>
      </c>
      <c r="H49" s="2586" t="s">
        <v>183</v>
      </c>
      <c r="I49" s="2649">
        <f>IF(A5_CV!E94=0,0,A5_CV!E94/A5_CV!D94)</f>
        <v>0</v>
      </c>
      <c r="J49" s="2650">
        <f>I49</f>
        <v>0</v>
      </c>
      <c r="K49" s="2651" t="s">
        <v>183</v>
      </c>
      <c r="L49" s="2652">
        <f>IF(A5_CV!H94=0,0,A5_CV!H94/A5_CV!G94)</f>
        <v>0</v>
      </c>
      <c r="M49" s="2653">
        <f>L49</f>
        <v>0</v>
      </c>
      <c r="N49" s="2654" t="s">
        <v>183</v>
      </c>
      <c r="O49" s="2652">
        <f>IF(A5_CV!K94=0,0,A5_CV!K94/A5_CV!J94)</f>
        <v>0</v>
      </c>
      <c r="P49" s="2655">
        <f>O49</f>
        <v>0</v>
      </c>
      <c r="Q49" s="2654" t="s">
        <v>183</v>
      </c>
      <c r="R49" s="2652">
        <f>IF(A5_CV!N94=0,0,A5_CV!N94/A5_CV!M94)</f>
        <v>0</v>
      </c>
      <c r="S49" s="2653">
        <f>R49</f>
        <v>0</v>
      </c>
      <c r="T49" s="2654" t="s">
        <v>183</v>
      </c>
      <c r="U49" s="2652">
        <f>IF(A5_CV!Q94=0,0,A5_CV!Q94/A5_CV!P94)</f>
        <v>0</v>
      </c>
      <c r="V49" s="1692">
        <f>U49</f>
        <v>0</v>
      </c>
      <c r="W49" s="1693"/>
      <c r="X49" s="1693"/>
      <c r="Y49" s="1694"/>
      <c r="Z49" s="1693"/>
      <c r="AA49" s="1693"/>
      <c r="AB49" s="1694"/>
      <c r="AC49" s="1693"/>
      <c r="AD49" s="1693"/>
      <c r="AE49" s="1694"/>
      <c r="AF49" s="1693"/>
      <c r="AG49" s="1693"/>
      <c r="AH49" s="1694"/>
      <c r="AI49" s="1693"/>
      <c r="AJ49" s="1693"/>
      <c r="AK49" s="1694"/>
      <c r="AL49" s="1693"/>
      <c r="AM49" s="1693"/>
      <c r="AN49" s="1694"/>
      <c r="AO49" s="1693"/>
      <c r="AP49" s="1693"/>
      <c r="AQ49" s="1695"/>
      <c r="AR49" s="1696"/>
      <c r="AS49" s="1696"/>
    </row>
    <row r="50" spans="1:45" ht="30" x14ac:dyDescent="0.2">
      <c r="A50" s="43"/>
      <c r="B50" s="33" t="s">
        <v>118</v>
      </c>
      <c r="C50" s="47" t="s">
        <v>186</v>
      </c>
      <c r="D50" s="257">
        <f>D51+D66+D70+D71+D72+D73+D74</f>
        <v>0</v>
      </c>
      <c r="E50" s="589">
        <f t="shared" ref="E50:V50" si="83">E51+E66+E70+E71+E72+E73+E74</f>
        <v>0</v>
      </c>
      <c r="F50" s="589">
        <f t="shared" ref="F50:G50" si="84">F51+F66+F70+F71+F72+F73+F74</f>
        <v>0</v>
      </c>
      <c r="G50" s="589">
        <f t="shared" si="84"/>
        <v>0</v>
      </c>
      <c r="H50" s="590">
        <f t="shared" si="83"/>
        <v>0</v>
      </c>
      <c r="I50" s="721">
        <f t="shared" si="83"/>
        <v>0</v>
      </c>
      <c r="J50" s="721">
        <f t="shared" si="83"/>
        <v>0</v>
      </c>
      <c r="K50" s="588">
        <f t="shared" si="83"/>
        <v>0</v>
      </c>
      <c r="L50" s="589">
        <f t="shared" si="83"/>
        <v>0</v>
      </c>
      <c r="M50" s="719">
        <f t="shared" si="83"/>
        <v>0</v>
      </c>
      <c r="N50" s="588">
        <f t="shared" si="83"/>
        <v>0</v>
      </c>
      <c r="O50" s="589">
        <f t="shared" si="83"/>
        <v>0</v>
      </c>
      <c r="P50" s="721">
        <f t="shared" si="83"/>
        <v>0</v>
      </c>
      <c r="Q50" s="588">
        <f t="shared" si="83"/>
        <v>0</v>
      </c>
      <c r="R50" s="589">
        <f t="shared" si="83"/>
        <v>0</v>
      </c>
      <c r="S50" s="719">
        <f t="shared" si="83"/>
        <v>0</v>
      </c>
      <c r="T50" s="588">
        <f t="shared" si="83"/>
        <v>0</v>
      </c>
      <c r="U50" s="589">
        <f t="shared" si="83"/>
        <v>0</v>
      </c>
      <c r="V50" s="719">
        <f t="shared" si="83"/>
        <v>0</v>
      </c>
      <c r="W50" s="298"/>
      <c r="X50" s="298"/>
      <c r="Y50" s="298"/>
      <c r="Z50" s="298"/>
      <c r="AA50" s="298"/>
      <c r="AB50" s="298"/>
      <c r="AC50" s="298"/>
      <c r="AD50" s="298"/>
      <c r="AE50" s="298"/>
      <c r="AF50" s="298"/>
      <c r="AG50" s="298"/>
      <c r="AH50" s="298"/>
      <c r="AI50" s="298"/>
      <c r="AJ50" s="298"/>
      <c r="AK50" s="298"/>
      <c r="AL50" s="298"/>
      <c r="AM50" s="298"/>
      <c r="AN50" s="298"/>
      <c r="AO50" s="298"/>
      <c r="AP50" s="298"/>
      <c r="AQ50" s="298"/>
    </row>
    <row r="51" spans="1:45" ht="30" x14ac:dyDescent="0.2">
      <c r="A51" s="973" t="s">
        <v>86</v>
      </c>
      <c r="B51" s="34" t="s">
        <v>96</v>
      </c>
      <c r="C51" s="48" t="s">
        <v>186</v>
      </c>
      <c r="D51" s="705">
        <f>D52+D53+D54+D55+D65</f>
        <v>0</v>
      </c>
      <c r="E51" s="702">
        <f t="shared" ref="E51:V51" si="85">E52+E53+E54+E55+E65</f>
        <v>0</v>
      </c>
      <c r="F51" s="689">
        <f>F52+F53+F54+F55+F65</f>
        <v>0</v>
      </c>
      <c r="G51" s="689">
        <f t="shared" ref="G51" si="86">G52+G53+G54+G55+G65</f>
        <v>0</v>
      </c>
      <c r="H51" s="712">
        <f t="shared" si="85"/>
        <v>0</v>
      </c>
      <c r="I51" s="689">
        <f t="shared" si="85"/>
        <v>0</v>
      </c>
      <c r="J51" s="881">
        <f t="shared" si="85"/>
        <v>0</v>
      </c>
      <c r="K51" s="712">
        <f t="shared" si="85"/>
        <v>0</v>
      </c>
      <c r="L51" s="689">
        <f t="shared" si="85"/>
        <v>0</v>
      </c>
      <c r="M51" s="1513">
        <f t="shared" si="85"/>
        <v>0</v>
      </c>
      <c r="N51" s="712">
        <f t="shared" si="85"/>
        <v>0</v>
      </c>
      <c r="O51" s="689">
        <f t="shared" si="85"/>
        <v>0</v>
      </c>
      <c r="P51" s="881">
        <f t="shared" si="85"/>
        <v>0</v>
      </c>
      <c r="Q51" s="712">
        <f t="shared" si="85"/>
        <v>0</v>
      </c>
      <c r="R51" s="689">
        <f t="shared" si="85"/>
        <v>0</v>
      </c>
      <c r="S51" s="1513">
        <f t="shared" si="85"/>
        <v>0</v>
      </c>
      <c r="T51" s="712">
        <f t="shared" si="85"/>
        <v>0</v>
      </c>
      <c r="U51" s="689">
        <f t="shared" si="85"/>
        <v>0</v>
      </c>
      <c r="V51" s="1513">
        <f t="shared" si="85"/>
        <v>0</v>
      </c>
      <c r="W51" s="298"/>
      <c r="X51" s="298"/>
      <c r="Y51" s="298"/>
      <c r="Z51" s="298"/>
      <c r="AA51" s="298"/>
      <c r="AB51" s="298"/>
      <c r="AC51" s="298"/>
      <c r="AD51" s="298"/>
      <c r="AE51" s="298"/>
      <c r="AF51" s="298"/>
      <c r="AG51" s="298"/>
      <c r="AH51" s="298"/>
      <c r="AI51" s="298"/>
      <c r="AJ51" s="298"/>
      <c r="AK51" s="298"/>
      <c r="AL51" s="298"/>
      <c r="AM51" s="298"/>
      <c r="AN51" s="298"/>
      <c r="AO51" s="298"/>
      <c r="AP51" s="298"/>
      <c r="AQ51" s="298"/>
    </row>
    <row r="52" spans="1:45" ht="17.25" customHeight="1" x14ac:dyDescent="0.2">
      <c r="A52" s="44" t="s">
        <v>81</v>
      </c>
      <c r="B52" s="37" t="s">
        <v>340</v>
      </c>
      <c r="C52" s="53" t="s">
        <v>186</v>
      </c>
      <c r="D52" s="703">
        <f>E52+E87</f>
        <v>0</v>
      </c>
      <c r="E52" s="694">
        <f>H52+K52+N52+Q52+T52</f>
        <v>0</v>
      </c>
      <c r="F52" s="694">
        <f>I52+L52+O52+R52+U52</f>
        <v>0</v>
      </c>
      <c r="G52" s="690">
        <f>J52+M52+P52+S52+V52</f>
        <v>0</v>
      </c>
      <c r="H52" s="703">
        <f>I52+J52</f>
        <v>0</v>
      </c>
      <c r="I52" s="692">
        <f t="shared" ref="I52:I65" si="87">$I$49*I14</f>
        <v>0</v>
      </c>
      <c r="J52" s="701">
        <f t="shared" ref="J52:J65" si="88">$J$49*J14</f>
        <v>0</v>
      </c>
      <c r="K52" s="703">
        <f>L52+M52</f>
        <v>0</v>
      </c>
      <c r="L52" s="692">
        <f t="shared" ref="L52:L65" si="89">$L$49*L14</f>
        <v>0</v>
      </c>
      <c r="M52" s="704">
        <f t="shared" ref="M52:M65" si="90">$M$49*M14</f>
        <v>0</v>
      </c>
      <c r="N52" s="703">
        <f>O52+P52</f>
        <v>0</v>
      </c>
      <c r="O52" s="692">
        <f t="shared" ref="O52:O65" si="91">$O$49*O14</f>
        <v>0</v>
      </c>
      <c r="P52" s="701">
        <f t="shared" ref="P52:P65" si="92">$P$49*P14</f>
        <v>0</v>
      </c>
      <c r="Q52" s="703">
        <f>R52+S52</f>
        <v>0</v>
      </c>
      <c r="R52" s="692">
        <f t="shared" ref="R52:R65" si="93">$R$49*R14</f>
        <v>0</v>
      </c>
      <c r="S52" s="704">
        <f t="shared" ref="S52:S65" si="94">$S$49*S14</f>
        <v>0</v>
      </c>
      <c r="T52" s="703">
        <f>U52+V52</f>
        <v>0</v>
      </c>
      <c r="U52" s="692">
        <f t="shared" ref="U52:U65" si="95">$U$49*U14</f>
        <v>0</v>
      </c>
      <c r="V52" s="704">
        <f t="shared" ref="V52:V65" si="96">$V$49*V14</f>
        <v>0</v>
      </c>
      <c r="W52" s="1650"/>
      <c r="X52" s="1650"/>
      <c r="Y52" s="1650"/>
      <c r="Z52" s="1650"/>
      <c r="AA52" s="1650"/>
      <c r="AB52" s="1650"/>
      <c r="AC52" s="1650"/>
      <c r="AD52" s="1650"/>
      <c r="AE52" s="1650"/>
      <c r="AF52" s="1650"/>
      <c r="AG52" s="1650"/>
      <c r="AH52" s="1650"/>
      <c r="AI52" s="1650"/>
      <c r="AJ52" s="1650"/>
      <c r="AK52" s="1650"/>
      <c r="AL52" s="1650"/>
      <c r="AM52" s="1650"/>
      <c r="AN52" s="1650"/>
      <c r="AO52" s="1650"/>
      <c r="AP52" s="1650"/>
      <c r="AQ52" s="1650"/>
    </row>
    <row r="53" spans="1:45" ht="25.5" x14ac:dyDescent="0.2">
      <c r="A53" s="44" t="s">
        <v>82</v>
      </c>
      <c r="B53" s="37" t="s">
        <v>31</v>
      </c>
      <c r="C53" s="53" t="s">
        <v>186</v>
      </c>
      <c r="D53" s="703">
        <f t="shared" ref="D53:D74" si="97">E53+E88</f>
        <v>0</v>
      </c>
      <c r="E53" s="694">
        <f>H53+K53+N53+Q53+T53</f>
        <v>0</v>
      </c>
      <c r="F53" s="694">
        <f>I53+L53+O53+R53+U53</f>
        <v>0</v>
      </c>
      <c r="G53" s="690">
        <f t="shared" ref="G53:G74" si="98">J53+M53+P53+S53+V53</f>
        <v>0</v>
      </c>
      <c r="H53" s="703">
        <f>I53+J53</f>
        <v>0</v>
      </c>
      <c r="I53" s="692">
        <f t="shared" si="87"/>
        <v>0</v>
      </c>
      <c r="J53" s="701">
        <f t="shared" si="88"/>
        <v>0</v>
      </c>
      <c r="K53" s="703">
        <f>L53+M53</f>
        <v>0</v>
      </c>
      <c r="L53" s="692">
        <f t="shared" si="89"/>
        <v>0</v>
      </c>
      <c r="M53" s="704">
        <f t="shared" si="90"/>
        <v>0</v>
      </c>
      <c r="N53" s="703">
        <f>O53+P53</f>
        <v>0</v>
      </c>
      <c r="O53" s="692">
        <f t="shared" si="91"/>
        <v>0</v>
      </c>
      <c r="P53" s="701">
        <f t="shared" si="92"/>
        <v>0</v>
      </c>
      <c r="Q53" s="703">
        <f>R53+S53</f>
        <v>0</v>
      </c>
      <c r="R53" s="692">
        <f t="shared" si="93"/>
        <v>0</v>
      </c>
      <c r="S53" s="704">
        <f t="shared" si="94"/>
        <v>0</v>
      </c>
      <c r="T53" s="703">
        <f>U53+V53</f>
        <v>0</v>
      </c>
      <c r="U53" s="692">
        <f t="shared" si="95"/>
        <v>0</v>
      </c>
      <c r="V53" s="704">
        <f t="shared" si="96"/>
        <v>0</v>
      </c>
      <c r="W53" s="1650"/>
      <c r="X53" s="1650"/>
      <c r="Y53" s="1650"/>
      <c r="Z53" s="1650"/>
      <c r="AA53" s="1650"/>
      <c r="AB53" s="1650"/>
      <c r="AC53" s="1650"/>
      <c r="AD53" s="1650"/>
      <c r="AE53" s="1650"/>
      <c r="AF53" s="1650"/>
      <c r="AG53" s="1650"/>
      <c r="AH53" s="1650"/>
      <c r="AI53" s="1650"/>
      <c r="AJ53" s="1650"/>
      <c r="AK53" s="1650"/>
      <c r="AL53" s="1650"/>
      <c r="AM53" s="1650"/>
      <c r="AN53" s="1650"/>
      <c r="AO53" s="1650"/>
      <c r="AP53" s="1650"/>
      <c r="AQ53" s="1650"/>
    </row>
    <row r="54" spans="1:45" ht="51" x14ac:dyDescent="0.2">
      <c r="A54" s="44" t="s">
        <v>83</v>
      </c>
      <c r="B54" s="37" t="s">
        <v>25</v>
      </c>
      <c r="C54" s="53" t="s">
        <v>186</v>
      </c>
      <c r="D54" s="703">
        <f t="shared" si="97"/>
        <v>0</v>
      </c>
      <c r="E54" s="694">
        <f t="shared" ref="E54:F74" si="99">H54+K54+N54+Q54+T54</f>
        <v>0</v>
      </c>
      <c r="F54" s="694">
        <f t="shared" si="99"/>
        <v>0</v>
      </c>
      <c r="G54" s="690">
        <f>J54+M54+P54+S54+V54</f>
        <v>0</v>
      </c>
      <c r="H54" s="698">
        <f>I54+J54</f>
        <v>0</v>
      </c>
      <c r="I54" s="692">
        <f t="shared" si="87"/>
        <v>0</v>
      </c>
      <c r="J54" s="701">
        <f t="shared" si="88"/>
        <v>0</v>
      </c>
      <c r="K54" s="698">
        <f>L54+M54</f>
        <v>0</v>
      </c>
      <c r="L54" s="692">
        <f t="shared" si="89"/>
        <v>0</v>
      </c>
      <c r="M54" s="704">
        <f t="shared" si="90"/>
        <v>0</v>
      </c>
      <c r="N54" s="698">
        <f>O54+P54</f>
        <v>0</v>
      </c>
      <c r="O54" s="692">
        <f t="shared" si="91"/>
        <v>0</v>
      </c>
      <c r="P54" s="701">
        <f t="shared" si="92"/>
        <v>0</v>
      </c>
      <c r="Q54" s="698">
        <f>R54+S54</f>
        <v>0</v>
      </c>
      <c r="R54" s="692">
        <f t="shared" si="93"/>
        <v>0</v>
      </c>
      <c r="S54" s="704">
        <f t="shared" si="94"/>
        <v>0</v>
      </c>
      <c r="T54" s="698">
        <f>U54+V54</f>
        <v>0</v>
      </c>
      <c r="U54" s="692">
        <f t="shared" si="95"/>
        <v>0</v>
      </c>
      <c r="V54" s="704">
        <f t="shared" si="96"/>
        <v>0</v>
      </c>
      <c r="W54" s="1650"/>
      <c r="X54" s="1650"/>
      <c r="Y54" s="1650"/>
      <c r="Z54" s="1650"/>
      <c r="AA54" s="1650"/>
      <c r="AB54" s="1650"/>
      <c r="AC54" s="1650"/>
      <c r="AD54" s="1650"/>
      <c r="AE54" s="1650"/>
      <c r="AF54" s="1650"/>
      <c r="AG54" s="1650"/>
      <c r="AH54" s="1650"/>
      <c r="AI54" s="1650"/>
      <c r="AJ54" s="1650"/>
      <c r="AK54" s="1650"/>
      <c r="AL54" s="1650"/>
      <c r="AM54" s="1650"/>
      <c r="AN54" s="1650"/>
      <c r="AO54" s="1650"/>
      <c r="AP54" s="1650"/>
      <c r="AQ54" s="1650"/>
    </row>
    <row r="55" spans="1:45" x14ac:dyDescent="0.2">
      <c r="A55" s="44" t="s">
        <v>116</v>
      </c>
      <c r="B55" s="37" t="s">
        <v>32</v>
      </c>
      <c r="C55" s="53" t="s">
        <v>186</v>
      </c>
      <c r="D55" s="703">
        <f t="shared" si="97"/>
        <v>0</v>
      </c>
      <c r="E55" s="694">
        <f t="shared" si="99"/>
        <v>0</v>
      </c>
      <c r="F55" s="694">
        <f t="shared" si="99"/>
        <v>0</v>
      </c>
      <c r="G55" s="690">
        <f t="shared" si="98"/>
        <v>0</v>
      </c>
      <c r="H55" s="698">
        <f t="shared" ref="H55:T55" si="100">SUM(H56,H58:H63)</f>
        <v>0</v>
      </c>
      <c r="I55" s="692">
        <f t="shared" si="87"/>
        <v>0</v>
      </c>
      <c r="J55" s="701">
        <f t="shared" si="88"/>
        <v>0</v>
      </c>
      <c r="K55" s="698">
        <f t="shared" si="100"/>
        <v>0</v>
      </c>
      <c r="L55" s="692">
        <f t="shared" si="89"/>
        <v>0</v>
      </c>
      <c r="M55" s="704">
        <f t="shared" si="90"/>
        <v>0</v>
      </c>
      <c r="N55" s="698">
        <f t="shared" si="100"/>
        <v>0</v>
      </c>
      <c r="O55" s="692">
        <f t="shared" si="91"/>
        <v>0</v>
      </c>
      <c r="P55" s="701">
        <f t="shared" si="92"/>
        <v>0</v>
      </c>
      <c r="Q55" s="698">
        <f t="shared" si="100"/>
        <v>0</v>
      </c>
      <c r="R55" s="692">
        <f t="shared" si="93"/>
        <v>0</v>
      </c>
      <c r="S55" s="704">
        <f t="shared" si="94"/>
        <v>0</v>
      </c>
      <c r="T55" s="698">
        <f t="shared" si="100"/>
        <v>0</v>
      </c>
      <c r="U55" s="692">
        <f t="shared" si="95"/>
        <v>0</v>
      </c>
      <c r="V55" s="704">
        <f t="shared" si="96"/>
        <v>0</v>
      </c>
      <c r="W55" s="1650"/>
      <c r="X55" s="1650"/>
      <c r="Y55" s="1650"/>
      <c r="Z55" s="1650"/>
      <c r="AA55" s="1650"/>
      <c r="AB55" s="1650"/>
      <c r="AC55" s="1650"/>
      <c r="AD55" s="1650"/>
      <c r="AE55" s="1650"/>
      <c r="AF55" s="1650"/>
      <c r="AG55" s="1650"/>
      <c r="AH55" s="1650"/>
      <c r="AI55" s="1650"/>
      <c r="AJ55" s="1650"/>
      <c r="AK55" s="1650"/>
      <c r="AL55" s="1650"/>
      <c r="AM55" s="1650"/>
      <c r="AN55" s="1650"/>
      <c r="AO55" s="1650"/>
      <c r="AP55" s="1650"/>
      <c r="AQ55" s="1650"/>
    </row>
    <row r="56" spans="1:45" x14ac:dyDescent="0.2">
      <c r="A56" s="44"/>
      <c r="B56" s="38" t="s">
        <v>339</v>
      </c>
      <c r="C56" s="53" t="s">
        <v>186</v>
      </c>
      <c r="D56" s="703">
        <f t="shared" si="97"/>
        <v>0</v>
      </c>
      <c r="E56" s="694">
        <f t="shared" si="99"/>
        <v>0</v>
      </c>
      <c r="F56" s="694">
        <f t="shared" si="99"/>
        <v>0</v>
      </c>
      <c r="G56" s="690">
        <f t="shared" si="98"/>
        <v>0</v>
      </c>
      <c r="H56" s="698">
        <f t="shared" ref="H56:H63" si="101">I56+J56</f>
        <v>0</v>
      </c>
      <c r="I56" s="692">
        <f t="shared" si="87"/>
        <v>0</v>
      </c>
      <c r="J56" s="701">
        <f t="shared" si="88"/>
        <v>0</v>
      </c>
      <c r="K56" s="698">
        <f t="shared" ref="K56:K65" si="102">L56+M56</f>
        <v>0</v>
      </c>
      <c r="L56" s="692">
        <f t="shared" si="89"/>
        <v>0</v>
      </c>
      <c r="M56" s="704">
        <f t="shared" si="90"/>
        <v>0</v>
      </c>
      <c r="N56" s="698">
        <f t="shared" ref="N56:N65" si="103">O56+P56</f>
        <v>0</v>
      </c>
      <c r="O56" s="692">
        <f t="shared" si="91"/>
        <v>0</v>
      </c>
      <c r="P56" s="701">
        <f t="shared" si="92"/>
        <v>0</v>
      </c>
      <c r="Q56" s="698">
        <f t="shared" ref="Q56:Q65" si="104">R56+S56</f>
        <v>0</v>
      </c>
      <c r="R56" s="692">
        <f t="shared" si="93"/>
        <v>0</v>
      </c>
      <c r="S56" s="704">
        <f t="shared" si="94"/>
        <v>0</v>
      </c>
      <c r="T56" s="698">
        <f t="shared" ref="T56:T65" si="105">U56+V56</f>
        <v>0</v>
      </c>
      <c r="U56" s="692">
        <f t="shared" si="95"/>
        <v>0</v>
      </c>
      <c r="V56" s="704">
        <f t="shared" si="96"/>
        <v>0</v>
      </c>
      <c r="W56" s="1650"/>
      <c r="X56" s="1650"/>
      <c r="Y56" s="1650"/>
      <c r="Z56" s="1650"/>
      <c r="AA56" s="1650"/>
      <c r="AB56" s="1650"/>
      <c r="AC56" s="1650"/>
      <c r="AD56" s="1650"/>
      <c r="AE56" s="1650"/>
      <c r="AF56" s="1650"/>
      <c r="AG56" s="1650"/>
      <c r="AH56" s="1650"/>
      <c r="AI56" s="1650"/>
      <c r="AJ56" s="1650"/>
      <c r="AK56" s="1650"/>
      <c r="AL56" s="1650"/>
      <c r="AM56" s="1650"/>
      <c r="AN56" s="1650"/>
      <c r="AO56" s="1650"/>
      <c r="AP56" s="1650"/>
      <c r="AQ56" s="1650"/>
    </row>
    <row r="57" spans="1:45" ht="38.25" x14ac:dyDescent="0.2">
      <c r="A57" s="44"/>
      <c r="B57" s="348" t="s">
        <v>93</v>
      </c>
      <c r="C57" s="53" t="s">
        <v>186</v>
      </c>
      <c r="D57" s="703">
        <f t="shared" si="97"/>
        <v>0</v>
      </c>
      <c r="E57" s="694">
        <f t="shared" si="99"/>
        <v>0</v>
      </c>
      <c r="F57" s="694">
        <f t="shared" si="99"/>
        <v>0</v>
      </c>
      <c r="G57" s="690">
        <f t="shared" si="98"/>
        <v>0</v>
      </c>
      <c r="H57" s="703">
        <f t="shared" si="101"/>
        <v>0</v>
      </c>
      <c r="I57" s="692">
        <f t="shared" si="87"/>
        <v>0</v>
      </c>
      <c r="J57" s="701">
        <f t="shared" si="88"/>
        <v>0</v>
      </c>
      <c r="K57" s="703">
        <f t="shared" si="102"/>
        <v>0</v>
      </c>
      <c r="L57" s="692">
        <f t="shared" si="89"/>
        <v>0</v>
      </c>
      <c r="M57" s="704">
        <f t="shared" si="90"/>
        <v>0</v>
      </c>
      <c r="N57" s="698">
        <f t="shared" si="103"/>
        <v>0</v>
      </c>
      <c r="O57" s="692">
        <f t="shared" si="91"/>
        <v>0</v>
      </c>
      <c r="P57" s="701">
        <f t="shared" si="92"/>
        <v>0</v>
      </c>
      <c r="Q57" s="698">
        <f t="shared" si="104"/>
        <v>0</v>
      </c>
      <c r="R57" s="692">
        <f t="shared" si="93"/>
        <v>0</v>
      </c>
      <c r="S57" s="704">
        <f t="shared" si="94"/>
        <v>0</v>
      </c>
      <c r="T57" s="698">
        <f t="shared" si="105"/>
        <v>0</v>
      </c>
      <c r="U57" s="692">
        <f t="shared" si="95"/>
        <v>0</v>
      </c>
      <c r="V57" s="704">
        <f t="shared" si="96"/>
        <v>0</v>
      </c>
      <c r="W57" s="1650"/>
      <c r="X57" s="1650"/>
      <c r="Y57" s="1650"/>
      <c r="Z57" s="1650"/>
      <c r="AA57" s="1650"/>
      <c r="AB57" s="1650"/>
      <c r="AC57" s="1650"/>
      <c r="AD57" s="1650"/>
      <c r="AE57" s="1650"/>
      <c r="AF57" s="1650"/>
      <c r="AG57" s="1650"/>
      <c r="AH57" s="1650"/>
      <c r="AI57" s="1650"/>
      <c r="AJ57" s="1650"/>
      <c r="AK57" s="1650"/>
      <c r="AL57" s="1650"/>
      <c r="AM57" s="1650"/>
      <c r="AN57" s="1650"/>
      <c r="AO57" s="1650"/>
      <c r="AP57" s="1650"/>
      <c r="AQ57" s="1650"/>
    </row>
    <row r="58" spans="1:45" x14ac:dyDescent="0.2">
      <c r="A58" s="44"/>
      <c r="B58" s="38" t="s">
        <v>26</v>
      </c>
      <c r="C58" s="53" t="s">
        <v>186</v>
      </c>
      <c r="D58" s="703">
        <f t="shared" si="97"/>
        <v>0</v>
      </c>
      <c r="E58" s="694">
        <f t="shared" si="99"/>
        <v>0</v>
      </c>
      <c r="F58" s="694">
        <f>I58+L58+O58+R58+U58</f>
        <v>0</v>
      </c>
      <c r="G58" s="690">
        <f>J58+M58+P58+S58+V58</f>
        <v>0</v>
      </c>
      <c r="H58" s="703">
        <f t="shared" si="101"/>
        <v>0</v>
      </c>
      <c r="I58" s="692">
        <f t="shared" si="87"/>
        <v>0</v>
      </c>
      <c r="J58" s="701">
        <f t="shared" si="88"/>
        <v>0</v>
      </c>
      <c r="K58" s="703">
        <f t="shared" si="102"/>
        <v>0</v>
      </c>
      <c r="L58" s="692">
        <f t="shared" si="89"/>
        <v>0</v>
      </c>
      <c r="M58" s="704">
        <f t="shared" si="90"/>
        <v>0</v>
      </c>
      <c r="N58" s="703">
        <f t="shared" si="103"/>
        <v>0</v>
      </c>
      <c r="O58" s="692">
        <f t="shared" si="91"/>
        <v>0</v>
      </c>
      <c r="P58" s="701">
        <f t="shared" si="92"/>
        <v>0</v>
      </c>
      <c r="Q58" s="703">
        <f t="shared" si="104"/>
        <v>0</v>
      </c>
      <c r="R58" s="692">
        <f t="shared" si="93"/>
        <v>0</v>
      </c>
      <c r="S58" s="704">
        <f t="shared" si="94"/>
        <v>0</v>
      </c>
      <c r="T58" s="698">
        <f t="shared" si="105"/>
        <v>0</v>
      </c>
      <c r="U58" s="692">
        <f t="shared" si="95"/>
        <v>0</v>
      </c>
      <c r="V58" s="704">
        <f t="shared" si="96"/>
        <v>0</v>
      </c>
      <c r="W58" s="1650"/>
      <c r="X58" s="1650"/>
      <c r="Y58" s="1650"/>
      <c r="Z58" s="1650"/>
      <c r="AA58" s="1650"/>
      <c r="AB58" s="1650"/>
      <c r="AC58" s="1650"/>
      <c r="AD58" s="1650"/>
      <c r="AE58" s="1650"/>
      <c r="AF58" s="1650"/>
      <c r="AG58" s="1650"/>
      <c r="AH58" s="1650"/>
      <c r="AI58" s="1650"/>
      <c r="AJ58" s="1650"/>
      <c r="AK58" s="1650"/>
      <c r="AL58" s="1650"/>
      <c r="AM58" s="1650"/>
      <c r="AN58" s="1650"/>
      <c r="AO58" s="1650"/>
      <c r="AP58" s="1650"/>
      <c r="AQ58" s="1650"/>
    </row>
    <row r="59" spans="1:45" x14ac:dyDescent="0.2">
      <c r="A59" s="44"/>
      <c r="B59" s="38" t="s">
        <v>33</v>
      </c>
      <c r="C59" s="53" t="s">
        <v>186</v>
      </c>
      <c r="D59" s="703">
        <f t="shared" si="97"/>
        <v>0</v>
      </c>
      <c r="E59" s="694">
        <f t="shared" si="99"/>
        <v>0</v>
      </c>
      <c r="F59" s="694">
        <f t="shared" si="99"/>
        <v>0</v>
      </c>
      <c r="G59" s="690">
        <f>J59+M59+P59+S59+V59</f>
        <v>0</v>
      </c>
      <c r="H59" s="703">
        <f t="shared" si="101"/>
        <v>0</v>
      </c>
      <c r="I59" s="692">
        <f t="shared" si="87"/>
        <v>0</v>
      </c>
      <c r="J59" s="701">
        <f t="shared" si="88"/>
        <v>0</v>
      </c>
      <c r="K59" s="703">
        <f t="shared" si="102"/>
        <v>0</v>
      </c>
      <c r="L59" s="692">
        <f t="shared" si="89"/>
        <v>0</v>
      </c>
      <c r="M59" s="704">
        <f t="shared" si="90"/>
        <v>0</v>
      </c>
      <c r="N59" s="703">
        <f t="shared" si="103"/>
        <v>0</v>
      </c>
      <c r="O59" s="692">
        <f t="shared" si="91"/>
        <v>0</v>
      </c>
      <c r="P59" s="701">
        <f t="shared" si="92"/>
        <v>0</v>
      </c>
      <c r="Q59" s="703">
        <f t="shared" si="104"/>
        <v>0</v>
      </c>
      <c r="R59" s="692">
        <f t="shared" si="93"/>
        <v>0</v>
      </c>
      <c r="S59" s="704">
        <f t="shared" si="94"/>
        <v>0</v>
      </c>
      <c r="T59" s="703">
        <f t="shared" si="105"/>
        <v>0</v>
      </c>
      <c r="U59" s="692">
        <f t="shared" si="95"/>
        <v>0</v>
      </c>
      <c r="V59" s="704">
        <f t="shared" si="96"/>
        <v>0</v>
      </c>
      <c r="W59" s="1650"/>
      <c r="X59" s="1650"/>
      <c r="Y59" s="1650"/>
      <c r="Z59" s="1650"/>
      <c r="AA59" s="1650"/>
      <c r="AB59" s="1650"/>
      <c r="AC59" s="1650"/>
      <c r="AD59" s="1650"/>
      <c r="AE59" s="1650"/>
      <c r="AF59" s="1650"/>
      <c r="AG59" s="1650"/>
      <c r="AH59" s="1650"/>
      <c r="AI59" s="1650"/>
      <c r="AJ59" s="1650"/>
      <c r="AK59" s="1650"/>
      <c r="AL59" s="1650"/>
      <c r="AM59" s="1650"/>
      <c r="AN59" s="1650"/>
      <c r="AO59" s="1650"/>
      <c r="AP59" s="1650"/>
      <c r="AQ59" s="1650"/>
    </row>
    <row r="60" spans="1:45" x14ac:dyDescent="0.2">
      <c r="A60" s="44"/>
      <c r="B60" s="38" t="s">
        <v>89</v>
      </c>
      <c r="C60" s="53" t="s">
        <v>186</v>
      </c>
      <c r="D60" s="703">
        <f t="shared" si="97"/>
        <v>0</v>
      </c>
      <c r="E60" s="694">
        <f t="shared" si="99"/>
        <v>0</v>
      </c>
      <c r="F60" s="694">
        <f t="shared" si="99"/>
        <v>0</v>
      </c>
      <c r="G60" s="690">
        <f t="shared" si="98"/>
        <v>0</v>
      </c>
      <c r="H60" s="703">
        <f t="shared" si="101"/>
        <v>0</v>
      </c>
      <c r="I60" s="692">
        <f t="shared" si="87"/>
        <v>0</v>
      </c>
      <c r="J60" s="701">
        <f t="shared" si="88"/>
        <v>0</v>
      </c>
      <c r="K60" s="703">
        <f t="shared" si="102"/>
        <v>0</v>
      </c>
      <c r="L60" s="692">
        <f t="shared" si="89"/>
        <v>0</v>
      </c>
      <c r="M60" s="704">
        <f t="shared" si="90"/>
        <v>0</v>
      </c>
      <c r="N60" s="703">
        <f t="shared" si="103"/>
        <v>0</v>
      </c>
      <c r="O60" s="692">
        <f t="shared" si="91"/>
        <v>0</v>
      </c>
      <c r="P60" s="701">
        <f t="shared" si="92"/>
        <v>0</v>
      </c>
      <c r="Q60" s="703">
        <f t="shared" si="104"/>
        <v>0</v>
      </c>
      <c r="R60" s="692">
        <f t="shared" si="93"/>
        <v>0</v>
      </c>
      <c r="S60" s="704">
        <f t="shared" si="94"/>
        <v>0</v>
      </c>
      <c r="T60" s="703">
        <f t="shared" si="105"/>
        <v>0</v>
      </c>
      <c r="U60" s="692">
        <f t="shared" si="95"/>
        <v>0</v>
      </c>
      <c r="V60" s="704">
        <f t="shared" si="96"/>
        <v>0</v>
      </c>
      <c r="W60" s="1650"/>
      <c r="X60" s="1650"/>
      <c r="Y60" s="1650"/>
      <c r="Z60" s="1650"/>
      <c r="AA60" s="1650"/>
      <c r="AB60" s="1650"/>
      <c r="AC60" s="1650"/>
      <c r="AD60" s="1650"/>
      <c r="AE60" s="1650"/>
      <c r="AF60" s="1650"/>
      <c r="AG60" s="1650"/>
      <c r="AH60" s="1650"/>
      <c r="AI60" s="1650"/>
      <c r="AJ60" s="1650"/>
      <c r="AK60" s="1650"/>
      <c r="AL60" s="1650"/>
      <c r="AM60" s="1650"/>
      <c r="AN60" s="1650"/>
      <c r="AO60" s="1650"/>
      <c r="AP60" s="1650"/>
      <c r="AQ60" s="1650"/>
    </row>
    <row r="61" spans="1:45" x14ac:dyDescent="0.2">
      <c r="A61" s="44"/>
      <c r="B61" s="38" t="s">
        <v>853</v>
      </c>
      <c r="C61" s="53" t="s">
        <v>186</v>
      </c>
      <c r="D61" s="703">
        <f t="shared" si="97"/>
        <v>0</v>
      </c>
      <c r="E61" s="694">
        <f t="shared" si="99"/>
        <v>0</v>
      </c>
      <c r="F61" s="694">
        <f t="shared" si="99"/>
        <v>0</v>
      </c>
      <c r="G61" s="690">
        <f t="shared" si="98"/>
        <v>0</v>
      </c>
      <c r="H61" s="703">
        <f t="shared" si="101"/>
        <v>0</v>
      </c>
      <c r="I61" s="692">
        <f t="shared" si="87"/>
        <v>0</v>
      </c>
      <c r="J61" s="701">
        <f t="shared" si="88"/>
        <v>0</v>
      </c>
      <c r="K61" s="703">
        <f t="shared" si="102"/>
        <v>0</v>
      </c>
      <c r="L61" s="692">
        <f t="shared" si="89"/>
        <v>0</v>
      </c>
      <c r="M61" s="704">
        <f t="shared" si="90"/>
        <v>0</v>
      </c>
      <c r="N61" s="703">
        <f t="shared" si="103"/>
        <v>0</v>
      </c>
      <c r="O61" s="692">
        <f t="shared" si="91"/>
        <v>0</v>
      </c>
      <c r="P61" s="701">
        <f t="shared" si="92"/>
        <v>0</v>
      </c>
      <c r="Q61" s="703">
        <f t="shared" si="104"/>
        <v>0</v>
      </c>
      <c r="R61" s="692">
        <f t="shared" si="93"/>
        <v>0</v>
      </c>
      <c r="S61" s="704">
        <f t="shared" si="94"/>
        <v>0</v>
      </c>
      <c r="T61" s="703">
        <f t="shared" si="105"/>
        <v>0</v>
      </c>
      <c r="U61" s="692">
        <f t="shared" si="95"/>
        <v>0</v>
      </c>
      <c r="V61" s="704">
        <f t="shared" si="96"/>
        <v>0</v>
      </c>
      <c r="W61" s="1650"/>
      <c r="X61" s="1650"/>
      <c r="Y61" s="1650"/>
      <c r="Z61" s="1650"/>
      <c r="AA61" s="1650"/>
      <c r="AB61" s="1650"/>
      <c r="AC61" s="1650"/>
      <c r="AD61" s="1650"/>
      <c r="AE61" s="1650"/>
      <c r="AF61" s="1650"/>
      <c r="AG61" s="1650"/>
      <c r="AH61" s="1650"/>
      <c r="AI61" s="1650"/>
      <c r="AJ61" s="1650"/>
      <c r="AK61" s="1650"/>
      <c r="AL61" s="1650"/>
      <c r="AM61" s="1650"/>
      <c r="AN61" s="1650"/>
      <c r="AO61" s="1650"/>
      <c r="AP61" s="1650"/>
      <c r="AQ61" s="1650"/>
    </row>
    <row r="62" spans="1:45" x14ac:dyDescent="0.2">
      <c r="A62" s="44"/>
      <c r="B62" s="38" t="s">
        <v>1</v>
      </c>
      <c r="C62" s="53" t="s">
        <v>186</v>
      </c>
      <c r="D62" s="703">
        <f t="shared" si="97"/>
        <v>0</v>
      </c>
      <c r="E62" s="694">
        <f t="shared" si="99"/>
        <v>0</v>
      </c>
      <c r="F62" s="694">
        <f t="shared" si="99"/>
        <v>0</v>
      </c>
      <c r="G62" s="690">
        <f t="shared" si="98"/>
        <v>0</v>
      </c>
      <c r="H62" s="703">
        <f t="shared" si="101"/>
        <v>0</v>
      </c>
      <c r="I62" s="692">
        <f t="shared" si="87"/>
        <v>0</v>
      </c>
      <c r="J62" s="701">
        <f t="shared" si="88"/>
        <v>0</v>
      </c>
      <c r="K62" s="703">
        <f t="shared" si="102"/>
        <v>0</v>
      </c>
      <c r="L62" s="692">
        <f t="shared" si="89"/>
        <v>0</v>
      </c>
      <c r="M62" s="704">
        <f t="shared" si="90"/>
        <v>0</v>
      </c>
      <c r="N62" s="703">
        <f t="shared" si="103"/>
        <v>0</v>
      </c>
      <c r="O62" s="692">
        <f t="shared" si="91"/>
        <v>0</v>
      </c>
      <c r="P62" s="701">
        <f t="shared" si="92"/>
        <v>0</v>
      </c>
      <c r="Q62" s="703">
        <f t="shared" si="104"/>
        <v>0</v>
      </c>
      <c r="R62" s="692">
        <f t="shared" si="93"/>
        <v>0</v>
      </c>
      <c r="S62" s="704">
        <f t="shared" si="94"/>
        <v>0</v>
      </c>
      <c r="T62" s="703">
        <f t="shared" si="105"/>
        <v>0</v>
      </c>
      <c r="U62" s="692">
        <f t="shared" si="95"/>
        <v>0</v>
      </c>
      <c r="V62" s="704">
        <f t="shared" si="96"/>
        <v>0</v>
      </c>
      <c r="W62" s="1650"/>
      <c r="X62" s="1650"/>
      <c r="Y62" s="1650"/>
      <c r="Z62" s="1650"/>
      <c r="AA62" s="1650"/>
      <c r="AB62" s="1650"/>
      <c r="AC62" s="1650"/>
      <c r="AD62" s="1650"/>
      <c r="AE62" s="1650"/>
      <c r="AF62" s="1650"/>
      <c r="AG62" s="1650"/>
      <c r="AH62" s="1650"/>
      <c r="AI62" s="1650"/>
      <c r="AJ62" s="1650"/>
      <c r="AK62" s="1650"/>
      <c r="AL62" s="1650"/>
      <c r="AM62" s="1650"/>
      <c r="AN62" s="1650"/>
      <c r="AO62" s="1650"/>
      <c r="AP62" s="1650"/>
      <c r="AQ62" s="1650"/>
    </row>
    <row r="63" spans="1:45" x14ac:dyDescent="0.2">
      <c r="A63" s="44"/>
      <c r="B63" s="38" t="s">
        <v>342</v>
      </c>
      <c r="C63" s="53" t="s">
        <v>186</v>
      </c>
      <c r="D63" s="703">
        <f t="shared" si="97"/>
        <v>0</v>
      </c>
      <c r="E63" s="694">
        <f t="shared" si="99"/>
        <v>0</v>
      </c>
      <c r="F63" s="694">
        <f t="shared" si="99"/>
        <v>0</v>
      </c>
      <c r="G63" s="690">
        <f t="shared" si="98"/>
        <v>0</v>
      </c>
      <c r="H63" s="703">
        <f t="shared" si="101"/>
        <v>0</v>
      </c>
      <c r="I63" s="692">
        <f t="shared" si="87"/>
        <v>0</v>
      </c>
      <c r="J63" s="701">
        <f t="shared" si="88"/>
        <v>0</v>
      </c>
      <c r="K63" s="703">
        <f t="shared" si="102"/>
        <v>0</v>
      </c>
      <c r="L63" s="692">
        <f t="shared" si="89"/>
        <v>0</v>
      </c>
      <c r="M63" s="704">
        <f t="shared" si="90"/>
        <v>0</v>
      </c>
      <c r="N63" s="703">
        <f t="shared" si="103"/>
        <v>0</v>
      </c>
      <c r="O63" s="692">
        <f t="shared" si="91"/>
        <v>0</v>
      </c>
      <c r="P63" s="701">
        <f t="shared" si="92"/>
        <v>0</v>
      </c>
      <c r="Q63" s="703">
        <f t="shared" si="104"/>
        <v>0</v>
      </c>
      <c r="R63" s="692">
        <f t="shared" si="93"/>
        <v>0</v>
      </c>
      <c r="S63" s="704">
        <f t="shared" si="94"/>
        <v>0</v>
      </c>
      <c r="T63" s="703">
        <f t="shared" si="105"/>
        <v>0</v>
      </c>
      <c r="U63" s="692">
        <f t="shared" si="95"/>
        <v>0</v>
      </c>
      <c r="V63" s="704">
        <f t="shared" si="96"/>
        <v>0</v>
      </c>
      <c r="W63" s="1650"/>
      <c r="X63" s="1650"/>
      <c r="Y63" s="1650"/>
      <c r="Z63" s="1650"/>
      <c r="AA63" s="1650"/>
      <c r="AB63" s="1650"/>
      <c r="AC63" s="1650"/>
      <c r="AD63" s="1650"/>
      <c r="AE63" s="1650"/>
      <c r="AF63" s="1650"/>
      <c r="AG63" s="1650"/>
      <c r="AH63" s="1650"/>
      <c r="AI63" s="1650"/>
      <c r="AJ63" s="1650"/>
      <c r="AK63" s="1650"/>
      <c r="AL63" s="1650"/>
      <c r="AM63" s="1650"/>
      <c r="AN63" s="1650"/>
      <c r="AO63" s="1650"/>
      <c r="AP63" s="1650"/>
      <c r="AQ63" s="1650"/>
    </row>
    <row r="64" spans="1:45" ht="14.45" customHeight="1" x14ac:dyDescent="0.2">
      <c r="A64" s="331"/>
      <c r="B64" s="348" t="s">
        <v>27</v>
      </c>
      <c r="C64" s="334"/>
      <c r="D64" s="703">
        <f t="shared" si="97"/>
        <v>0</v>
      </c>
      <c r="E64" s="694">
        <f t="shared" si="99"/>
        <v>0</v>
      </c>
      <c r="F64" s="692">
        <f t="shared" si="99"/>
        <v>0</v>
      </c>
      <c r="G64" s="690">
        <f t="shared" si="98"/>
        <v>0</v>
      </c>
      <c r="H64" s="737">
        <f>I64+J64</f>
        <v>0</v>
      </c>
      <c r="I64" s="692">
        <f t="shared" si="87"/>
        <v>0</v>
      </c>
      <c r="J64" s="701">
        <f t="shared" si="88"/>
        <v>0</v>
      </c>
      <c r="K64" s="737">
        <f t="shared" si="102"/>
        <v>0</v>
      </c>
      <c r="L64" s="692">
        <f t="shared" si="89"/>
        <v>0</v>
      </c>
      <c r="M64" s="704">
        <f t="shared" si="90"/>
        <v>0</v>
      </c>
      <c r="N64" s="737">
        <f t="shared" si="103"/>
        <v>0</v>
      </c>
      <c r="O64" s="692">
        <f t="shared" si="91"/>
        <v>0</v>
      </c>
      <c r="P64" s="701">
        <f t="shared" si="92"/>
        <v>0</v>
      </c>
      <c r="Q64" s="737">
        <f t="shared" si="104"/>
        <v>0</v>
      </c>
      <c r="R64" s="692">
        <f t="shared" si="93"/>
        <v>0</v>
      </c>
      <c r="S64" s="704">
        <f t="shared" si="94"/>
        <v>0</v>
      </c>
      <c r="T64" s="737">
        <f t="shared" si="105"/>
        <v>0</v>
      </c>
      <c r="U64" s="692">
        <f t="shared" si="95"/>
        <v>0</v>
      </c>
      <c r="V64" s="704">
        <f t="shared" si="96"/>
        <v>0</v>
      </c>
      <c r="W64" s="1650"/>
      <c r="X64" s="1650"/>
      <c r="Y64" s="1650"/>
      <c r="Z64" s="1650"/>
      <c r="AA64" s="1650"/>
      <c r="AB64" s="1650"/>
      <c r="AC64" s="1650"/>
      <c r="AD64" s="1650"/>
      <c r="AE64" s="1650"/>
      <c r="AF64" s="1650"/>
      <c r="AG64" s="1650"/>
      <c r="AH64" s="1650"/>
      <c r="AI64" s="1650"/>
      <c r="AJ64" s="1650"/>
      <c r="AK64" s="1650"/>
      <c r="AL64" s="1650"/>
      <c r="AM64" s="1650"/>
      <c r="AN64" s="1650"/>
      <c r="AO64" s="1650"/>
      <c r="AP64" s="1650"/>
      <c r="AQ64" s="1650"/>
    </row>
    <row r="65" spans="1:43" ht="14.45" customHeight="1" thickBot="1" x14ac:dyDescent="0.25">
      <c r="A65" s="1016" t="s">
        <v>558</v>
      </c>
      <c r="B65" s="1019" t="s">
        <v>557</v>
      </c>
      <c r="C65" s="334" t="s">
        <v>186</v>
      </c>
      <c r="D65" s="703">
        <f t="shared" si="97"/>
        <v>0</v>
      </c>
      <c r="E65" s="694">
        <f t="shared" si="99"/>
        <v>0</v>
      </c>
      <c r="F65" s="692">
        <f t="shared" si="99"/>
        <v>0</v>
      </c>
      <c r="G65" s="690">
        <f t="shared" si="98"/>
        <v>0</v>
      </c>
      <c r="H65" s="737">
        <f>I65+J65</f>
        <v>0</v>
      </c>
      <c r="I65" s="692">
        <f t="shared" si="87"/>
        <v>0</v>
      </c>
      <c r="J65" s="701">
        <f t="shared" si="88"/>
        <v>0</v>
      </c>
      <c r="K65" s="737">
        <f t="shared" si="102"/>
        <v>0</v>
      </c>
      <c r="L65" s="726">
        <f t="shared" si="89"/>
        <v>0</v>
      </c>
      <c r="M65" s="725">
        <f t="shared" si="90"/>
        <v>0</v>
      </c>
      <c r="N65" s="737">
        <f t="shared" si="103"/>
        <v>0</v>
      </c>
      <c r="O65" s="692">
        <f t="shared" si="91"/>
        <v>0</v>
      </c>
      <c r="P65" s="701">
        <f t="shared" si="92"/>
        <v>0</v>
      </c>
      <c r="Q65" s="737">
        <f t="shared" si="104"/>
        <v>0</v>
      </c>
      <c r="R65" s="726">
        <f t="shared" si="93"/>
        <v>0</v>
      </c>
      <c r="S65" s="725">
        <f t="shared" si="94"/>
        <v>0</v>
      </c>
      <c r="T65" s="737">
        <f t="shared" si="105"/>
        <v>0</v>
      </c>
      <c r="U65" s="692">
        <f t="shared" si="95"/>
        <v>0</v>
      </c>
      <c r="V65" s="704">
        <f t="shared" si="96"/>
        <v>0</v>
      </c>
      <c r="W65" s="1650"/>
      <c r="X65" s="1650"/>
      <c r="Y65" s="1650"/>
      <c r="Z65" s="1650"/>
      <c r="AA65" s="1650"/>
      <c r="AB65" s="1650"/>
      <c r="AC65" s="1650"/>
      <c r="AD65" s="1650"/>
      <c r="AE65" s="1650"/>
      <c r="AF65" s="1650"/>
      <c r="AG65" s="1650"/>
      <c r="AH65" s="1650"/>
      <c r="AI65" s="1650"/>
      <c r="AJ65" s="1650"/>
      <c r="AK65" s="1650"/>
      <c r="AL65" s="1650"/>
      <c r="AM65" s="1650"/>
      <c r="AN65" s="1650"/>
      <c r="AO65" s="1650"/>
      <c r="AP65" s="1650"/>
      <c r="AQ65" s="1650"/>
    </row>
    <row r="66" spans="1:43" ht="15" x14ac:dyDescent="0.2">
      <c r="A66" s="974" t="s">
        <v>110</v>
      </c>
      <c r="B66" s="333" t="s">
        <v>286</v>
      </c>
      <c r="C66" s="335" t="s">
        <v>186</v>
      </c>
      <c r="D66" s="1674">
        <f>SUM(D67:D69)</f>
        <v>0</v>
      </c>
      <c r="E66" s="2363">
        <f>SUM(E67:E69)</f>
        <v>0</v>
      </c>
      <c r="F66" s="2363">
        <f t="shared" ref="F66:V66" si="106">SUM(F67:F69)</f>
        <v>0</v>
      </c>
      <c r="G66" s="1539">
        <f t="shared" si="106"/>
        <v>0</v>
      </c>
      <c r="H66" s="1674">
        <f>SUM(H67:H69)</f>
        <v>0</v>
      </c>
      <c r="I66" s="2363">
        <f t="shared" si="106"/>
        <v>0</v>
      </c>
      <c r="J66" s="1538">
        <f t="shared" si="106"/>
        <v>0</v>
      </c>
      <c r="K66" s="2363">
        <f t="shared" si="106"/>
        <v>0</v>
      </c>
      <c r="L66" s="2363">
        <f t="shared" si="106"/>
        <v>0</v>
      </c>
      <c r="M66" s="1539">
        <f t="shared" si="106"/>
        <v>0</v>
      </c>
      <c r="N66" s="1674">
        <f t="shared" si="106"/>
        <v>0</v>
      </c>
      <c r="O66" s="2363">
        <f t="shared" si="106"/>
        <v>0</v>
      </c>
      <c r="P66" s="1538">
        <f t="shared" si="106"/>
        <v>0</v>
      </c>
      <c r="Q66" s="2363">
        <f t="shared" si="106"/>
        <v>0</v>
      </c>
      <c r="R66" s="2363">
        <f t="shared" si="106"/>
        <v>0</v>
      </c>
      <c r="S66" s="1539">
        <f t="shared" si="106"/>
        <v>0</v>
      </c>
      <c r="T66" s="1674">
        <f t="shared" si="106"/>
        <v>0</v>
      </c>
      <c r="U66" s="2363">
        <f t="shared" si="106"/>
        <v>0</v>
      </c>
      <c r="V66" s="1538">
        <f t="shared" si="106"/>
        <v>0</v>
      </c>
      <c r="W66" s="298"/>
      <c r="X66" s="298"/>
      <c r="Y66" s="298"/>
      <c r="Z66" s="298"/>
      <c r="AA66" s="298"/>
      <c r="AB66" s="298"/>
      <c r="AC66" s="298"/>
      <c r="AD66" s="298"/>
      <c r="AE66" s="298"/>
      <c r="AF66" s="298"/>
      <c r="AG66" s="298"/>
      <c r="AH66" s="298"/>
      <c r="AI66" s="298"/>
      <c r="AJ66" s="298"/>
      <c r="AK66" s="298"/>
      <c r="AL66" s="298"/>
      <c r="AM66" s="298"/>
      <c r="AN66" s="298"/>
      <c r="AO66" s="298"/>
      <c r="AP66" s="298"/>
      <c r="AQ66" s="298"/>
    </row>
    <row r="67" spans="1:43" x14ac:dyDescent="0.2">
      <c r="A67" s="44" t="s">
        <v>84</v>
      </c>
      <c r="B67" s="37" t="s">
        <v>87</v>
      </c>
      <c r="C67" s="53" t="s">
        <v>186</v>
      </c>
      <c r="D67" s="703">
        <f>E67+E102</f>
        <v>0</v>
      </c>
      <c r="E67" s="694">
        <f>H67+K67+N67+Q67+T67</f>
        <v>0</v>
      </c>
      <c r="F67" s="692">
        <f>I67+L67+O67+R67+U67</f>
        <v>0</v>
      </c>
      <c r="G67" s="690">
        <f t="shared" si="98"/>
        <v>0</v>
      </c>
      <c r="H67" s="703">
        <f t="shared" ref="H67:H70" si="107">I67+J67</f>
        <v>0</v>
      </c>
      <c r="I67" s="692">
        <f t="shared" ref="I67:I74" si="108">$I$49*I29</f>
        <v>0</v>
      </c>
      <c r="J67" s="704">
        <f t="shared" ref="J67:J74" si="109">$J$49*J29</f>
        <v>0</v>
      </c>
      <c r="K67" s="694">
        <f t="shared" ref="K67:K69" si="110">L67+M67</f>
        <v>0</v>
      </c>
      <c r="L67" s="692">
        <f t="shared" ref="L67:L74" si="111">$L$49*L29</f>
        <v>0</v>
      </c>
      <c r="M67" s="701">
        <f t="shared" ref="M67:M74" si="112">$M$49*M29</f>
        <v>0</v>
      </c>
      <c r="N67" s="703">
        <f t="shared" ref="N67:N69" si="113">O67+P67</f>
        <v>0</v>
      </c>
      <c r="O67" s="692">
        <f t="shared" ref="O67:O74" si="114">$O$49*O29</f>
        <v>0</v>
      </c>
      <c r="P67" s="704">
        <f t="shared" ref="P67:P74" si="115">$P$49*P29</f>
        <v>0</v>
      </c>
      <c r="Q67" s="694">
        <f t="shared" ref="Q67:Q69" si="116">R67+S67</f>
        <v>0</v>
      </c>
      <c r="R67" s="692">
        <f t="shared" ref="R67:R74" si="117">$R$49*R29</f>
        <v>0</v>
      </c>
      <c r="S67" s="701">
        <f t="shared" ref="S67:S74" si="118">$S$49*S29</f>
        <v>0</v>
      </c>
      <c r="T67" s="703">
        <f t="shared" ref="T67:T69" si="119">U67+V67</f>
        <v>0</v>
      </c>
      <c r="U67" s="692">
        <f t="shared" ref="U67:U74" si="120">$U$49*U29</f>
        <v>0</v>
      </c>
      <c r="V67" s="704">
        <f t="shared" ref="V67:V74" si="121">$V$49*V29</f>
        <v>0</v>
      </c>
      <c r="W67" s="1650"/>
      <c r="X67" s="1650"/>
      <c r="Y67" s="1650"/>
      <c r="Z67" s="1650"/>
      <c r="AA67" s="1650"/>
      <c r="AB67" s="1650"/>
      <c r="AC67" s="1650"/>
      <c r="AD67" s="1650"/>
      <c r="AE67" s="1650"/>
      <c r="AF67" s="1650"/>
      <c r="AG67" s="1650"/>
      <c r="AH67" s="1650"/>
      <c r="AI67" s="1650"/>
      <c r="AJ67" s="1650"/>
      <c r="AK67" s="1650"/>
      <c r="AL67" s="1650"/>
      <c r="AM67" s="1650"/>
      <c r="AN67" s="1650"/>
      <c r="AO67" s="1650"/>
      <c r="AP67" s="1650"/>
      <c r="AQ67" s="1650"/>
    </row>
    <row r="68" spans="1:43" ht="25.5" x14ac:dyDescent="0.2">
      <c r="A68" s="45" t="s">
        <v>85</v>
      </c>
      <c r="B68" s="37" t="s">
        <v>97</v>
      </c>
      <c r="C68" s="53" t="s">
        <v>186</v>
      </c>
      <c r="D68" s="703">
        <f>E68+E103</f>
        <v>0</v>
      </c>
      <c r="E68" s="694">
        <f t="shared" si="99"/>
        <v>0</v>
      </c>
      <c r="F68" s="694">
        <f t="shared" si="99"/>
        <v>0</v>
      </c>
      <c r="G68" s="690">
        <f t="shared" si="98"/>
        <v>0</v>
      </c>
      <c r="H68" s="703">
        <f t="shared" si="107"/>
        <v>0</v>
      </c>
      <c r="I68" s="692">
        <f t="shared" si="108"/>
        <v>0</v>
      </c>
      <c r="J68" s="704">
        <f t="shared" si="109"/>
        <v>0</v>
      </c>
      <c r="K68" s="2519">
        <f t="shared" si="110"/>
        <v>0</v>
      </c>
      <c r="L68" s="692">
        <f t="shared" si="111"/>
        <v>0</v>
      </c>
      <c r="M68" s="701">
        <f t="shared" si="112"/>
        <v>0</v>
      </c>
      <c r="N68" s="727">
        <f t="shared" si="113"/>
        <v>0</v>
      </c>
      <c r="O68" s="692">
        <f t="shared" si="114"/>
        <v>0</v>
      </c>
      <c r="P68" s="704">
        <f t="shared" si="115"/>
        <v>0</v>
      </c>
      <c r="Q68" s="2519">
        <f t="shared" si="116"/>
        <v>0</v>
      </c>
      <c r="R68" s="692">
        <f t="shared" si="117"/>
        <v>0</v>
      </c>
      <c r="S68" s="701">
        <f t="shared" si="118"/>
        <v>0</v>
      </c>
      <c r="T68" s="727">
        <f t="shared" si="119"/>
        <v>0</v>
      </c>
      <c r="U68" s="692">
        <f t="shared" si="120"/>
        <v>0</v>
      </c>
      <c r="V68" s="704">
        <f t="shared" si="121"/>
        <v>0</v>
      </c>
      <c r="W68" s="1650"/>
      <c r="X68" s="1650"/>
      <c r="Y68" s="1650"/>
      <c r="Z68" s="1650"/>
      <c r="AA68" s="1650"/>
      <c r="AB68" s="1650"/>
      <c r="AC68" s="1650"/>
      <c r="AD68" s="1650"/>
      <c r="AE68" s="1650"/>
      <c r="AF68" s="1650"/>
      <c r="AG68" s="1650"/>
      <c r="AH68" s="1650"/>
      <c r="AI68" s="1650"/>
      <c r="AJ68" s="1650"/>
      <c r="AK68" s="1650"/>
      <c r="AL68" s="1650"/>
      <c r="AM68" s="1650"/>
      <c r="AN68" s="1650"/>
      <c r="AO68" s="1650"/>
      <c r="AP68" s="1650"/>
      <c r="AQ68" s="1650"/>
    </row>
    <row r="69" spans="1:43" ht="26.25" customHeight="1" thickBot="1" x14ac:dyDescent="0.25">
      <c r="A69" s="975" t="s">
        <v>117</v>
      </c>
      <c r="B69" s="37" t="s">
        <v>551</v>
      </c>
      <c r="C69" s="334" t="s">
        <v>186</v>
      </c>
      <c r="D69" s="693">
        <f t="shared" si="97"/>
        <v>0</v>
      </c>
      <c r="E69" s="723">
        <f t="shared" si="99"/>
        <v>0</v>
      </c>
      <c r="F69" s="723">
        <f t="shared" si="99"/>
        <v>0</v>
      </c>
      <c r="G69" s="802">
        <f t="shared" si="98"/>
        <v>0</v>
      </c>
      <c r="H69" s="693">
        <f t="shared" si="107"/>
        <v>0</v>
      </c>
      <c r="I69" s="726">
        <f t="shared" si="108"/>
        <v>0</v>
      </c>
      <c r="J69" s="725">
        <f t="shared" si="109"/>
        <v>0</v>
      </c>
      <c r="K69" s="2520">
        <f t="shared" si="110"/>
        <v>0</v>
      </c>
      <c r="L69" s="739">
        <f t="shared" si="111"/>
        <v>0</v>
      </c>
      <c r="M69" s="736">
        <f t="shared" si="112"/>
        <v>0</v>
      </c>
      <c r="N69" s="2521">
        <f t="shared" si="113"/>
        <v>0</v>
      </c>
      <c r="O69" s="726">
        <f t="shared" si="114"/>
        <v>0</v>
      </c>
      <c r="P69" s="725">
        <f t="shared" si="115"/>
        <v>0</v>
      </c>
      <c r="Q69" s="2520">
        <f t="shared" si="116"/>
        <v>0</v>
      </c>
      <c r="R69" s="739">
        <f t="shared" si="117"/>
        <v>0</v>
      </c>
      <c r="S69" s="736">
        <f t="shared" si="118"/>
        <v>0</v>
      </c>
      <c r="T69" s="2521">
        <f t="shared" si="119"/>
        <v>0</v>
      </c>
      <c r="U69" s="726">
        <f t="shared" si="120"/>
        <v>0</v>
      </c>
      <c r="V69" s="725">
        <f t="shared" si="121"/>
        <v>0</v>
      </c>
      <c r="W69" s="1650"/>
      <c r="X69" s="1650"/>
      <c r="Y69" s="1650"/>
      <c r="Z69" s="1650"/>
      <c r="AA69" s="1650"/>
      <c r="AB69" s="1650"/>
      <c r="AC69" s="1650"/>
      <c r="AD69" s="1650"/>
      <c r="AE69" s="1650"/>
      <c r="AF69" s="1650"/>
      <c r="AG69" s="1650"/>
      <c r="AH69" s="1650"/>
      <c r="AI69" s="1650"/>
      <c r="AJ69" s="1650"/>
      <c r="AK69" s="1650"/>
      <c r="AL69" s="1650"/>
      <c r="AM69" s="1650"/>
      <c r="AN69" s="1650"/>
      <c r="AO69" s="1650"/>
      <c r="AP69" s="1650"/>
      <c r="AQ69" s="1650"/>
    </row>
    <row r="70" spans="1:43" ht="15" x14ac:dyDescent="0.2">
      <c r="A70" s="2398" t="s">
        <v>111</v>
      </c>
      <c r="B70" s="2399" t="s">
        <v>17</v>
      </c>
      <c r="C70" s="2400" t="s">
        <v>186</v>
      </c>
      <c r="D70" s="1674">
        <f t="shared" si="97"/>
        <v>0</v>
      </c>
      <c r="E70" s="2363">
        <f>H70+K70+N70+Q70+T70</f>
        <v>0</v>
      </c>
      <c r="F70" s="2363">
        <f>I70+L70+O70+R70+U70</f>
        <v>0</v>
      </c>
      <c r="G70" s="1538">
        <f t="shared" si="98"/>
        <v>0</v>
      </c>
      <c r="H70" s="1674">
        <f t="shared" si="107"/>
        <v>0</v>
      </c>
      <c r="I70" s="1537">
        <f t="shared" si="108"/>
        <v>0</v>
      </c>
      <c r="J70" s="1537">
        <f t="shared" si="109"/>
        <v>0</v>
      </c>
      <c r="K70" s="1674">
        <f>L70+M70</f>
        <v>0</v>
      </c>
      <c r="L70" s="1537">
        <f t="shared" si="111"/>
        <v>0</v>
      </c>
      <c r="M70" s="1537">
        <f t="shared" si="112"/>
        <v>0</v>
      </c>
      <c r="N70" s="1674">
        <f>O70+P70</f>
        <v>0</v>
      </c>
      <c r="O70" s="1537">
        <f t="shared" si="114"/>
        <v>0</v>
      </c>
      <c r="P70" s="1537">
        <f t="shared" si="115"/>
        <v>0</v>
      </c>
      <c r="Q70" s="1674">
        <f>R70+S70</f>
        <v>0</v>
      </c>
      <c r="R70" s="1537">
        <f t="shared" si="117"/>
        <v>0</v>
      </c>
      <c r="S70" s="1537">
        <f t="shared" si="118"/>
        <v>0</v>
      </c>
      <c r="T70" s="1674">
        <f>U70+V70</f>
        <v>0</v>
      </c>
      <c r="U70" s="1537">
        <f t="shared" si="120"/>
        <v>0</v>
      </c>
      <c r="V70" s="1675">
        <f t="shared" si="121"/>
        <v>0</v>
      </c>
      <c r="W70" s="1650"/>
      <c r="X70" s="1650"/>
      <c r="Y70" s="1650"/>
      <c r="Z70" s="1650"/>
      <c r="AA70" s="1650"/>
      <c r="AB70" s="1650"/>
      <c r="AC70" s="1650"/>
      <c r="AD70" s="1650"/>
      <c r="AE70" s="1650"/>
      <c r="AF70" s="1650"/>
      <c r="AG70" s="1650"/>
      <c r="AH70" s="1650"/>
      <c r="AI70" s="1650"/>
      <c r="AJ70" s="1650"/>
      <c r="AK70" s="1650"/>
      <c r="AL70" s="1650"/>
      <c r="AM70" s="1650"/>
      <c r="AN70" s="1650"/>
      <c r="AO70" s="1650"/>
      <c r="AP70" s="1650"/>
      <c r="AQ70" s="1650"/>
    </row>
    <row r="71" spans="1:43" ht="15" x14ac:dyDescent="0.25">
      <c r="A71" s="977" t="s">
        <v>112</v>
      </c>
      <c r="B71" s="139" t="s">
        <v>109</v>
      </c>
      <c r="C71" s="48" t="s">
        <v>186</v>
      </c>
      <c r="D71" s="705">
        <f t="shared" si="97"/>
        <v>0</v>
      </c>
      <c r="E71" s="702">
        <f t="shared" si="99"/>
        <v>0</v>
      </c>
      <c r="F71" s="702">
        <f t="shared" si="99"/>
        <v>0</v>
      </c>
      <c r="G71" s="1513">
        <f t="shared" si="98"/>
        <v>0</v>
      </c>
      <c r="H71" s="705">
        <f>I71+J71</f>
        <v>0</v>
      </c>
      <c r="I71" s="689">
        <f t="shared" si="108"/>
        <v>0</v>
      </c>
      <c r="J71" s="689">
        <f t="shared" si="109"/>
        <v>0</v>
      </c>
      <c r="K71" s="705">
        <f>L71+M71</f>
        <v>0</v>
      </c>
      <c r="L71" s="689">
        <f t="shared" si="111"/>
        <v>0</v>
      </c>
      <c r="M71" s="689">
        <f t="shared" si="112"/>
        <v>0</v>
      </c>
      <c r="N71" s="705">
        <f>O71+P71</f>
        <v>0</v>
      </c>
      <c r="O71" s="689">
        <f t="shared" si="114"/>
        <v>0</v>
      </c>
      <c r="P71" s="689">
        <f t="shared" si="115"/>
        <v>0</v>
      </c>
      <c r="Q71" s="705">
        <f>R71+S71</f>
        <v>0</v>
      </c>
      <c r="R71" s="689">
        <f t="shared" si="117"/>
        <v>0</v>
      </c>
      <c r="S71" s="689">
        <f t="shared" si="118"/>
        <v>0</v>
      </c>
      <c r="T71" s="705">
        <f>U71+V71</f>
        <v>0</v>
      </c>
      <c r="U71" s="689">
        <f t="shared" si="120"/>
        <v>0</v>
      </c>
      <c r="V71" s="706">
        <f t="shared" si="121"/>
        <v>0</v>
      </c>
      <c r="W71" s="1650"/>
      <c r="X71" s="1650"/>
      <c r="Y71" s="1650"/>
      <c r="Z71" s="1650"/>
      <c r="AA71" s="1650"/>
      <c r="AB71" s="1650"/>
      <c r="AC71" s="1650"/>
      <c r="AD71" s="1650"/>
      <c r="AE71" s="1650"/>
      <c r="AF71" s="1650"/>
      <c r="AG71" s="1650"/>
      <c r="AH71" s="1650"/>
      <c r="AI71" s="1650"/>
      <c r="AJ71" s="1650"/>
      <c r="AK71" s="1650"/>
      <c r="AL71" s="1650"/>
      <c r="AM71" s="1650"/>
      <c r="AN71" s="1650"/>
      <c r="AO71" s="1650"/>
      <c r="AP71" s="1650"/>
      <c r="AQ71" s="1650"/>
    </row>
    <row r="72" spans="1:43" ht="15.75" thickBot="1" x14ac:dyDescent="0.25">
      <c r="A72" s="980" t="s">
        <v>113</v>
      </c>
      <c r="B72" s="2401" t="s">
        <v>172</v>
      </c>
      <c r="C72" s="750" t="s">
        <v>186</v>
      </c>
      <c r="D72" s="1622">
        <f t="shared" si="97"/>
        <v>0</v>
      </c>
      <c r="E72" s="1621">
        <f t="shared" si="99"/>
        <v>0</v>
      </c>
      <c r="F72" s="1621">
        <f t="shared" si="99"/>
        <v>0</v>
      </c>
      <c r="G72" s="1662">
        <f t="shared" si="98"/>
        <v>0</v>
      </c>
      <c r="H72" s="1671">
        <f>I72+J72</f>
        <v>0</v>
      </c>
      <c r="I72" s="1472">
        <f t="shared" si="108"/>
        <v>0</v>
      </c>
      <c r="J72" s="1472">
        <f t="shared" si="109"/>
        <v>0</v>
      </c>
      <c r="K72" s="1671">
        <f>L72+M72</f>
        <v>0</v>
      </c>
      <c r="L72" s="1472">
        <f t="shared" si="111"/>
        <v>0</v>
      </c>
      <c r="M72" s="1472">
        <f t="shared" si="112"/>
        <v>0</v>
      </c>
      <c r="N72" s="1671">
        <f>O72+P72</f>
        <v>0</v>
      </c>
      <c r="O72" s="1472">
        <f t="shared" si="114"/>
        <v>0</v>
      </c>
      <c r="P72" s="1472">
        <f t="shared" si="115"/>
        <v>0</v>
      </c>
      <c r="Q72" s="1671">
        <f>R72+S72</f>
        <v>0</v>
      </c>
      <c r="R72" s="1472">
        <f t="shared" si="117"/>
        <v>0</v>
      </c>
      <c r="S72" s="1472">
        <f t="shared" si="118"/>
        <v>0</v>
      </c>
      <c r="T72" s="1671">
        <f>U72+V72</f>
        <v>0</v>
      </c>
      <c r="U72" s="1472">
        <f t="shared" si="120"/>
        <v>0</v>
      </c>
      <c r="V72" s="1474">
        <f t="shared" si="121"/>
        <v>0</v>
      </c>
      <c r="W72" s="1650"/>
      <c r="X72" s="1650"/>
      <c r="Y72" s="1650"/>
      <c r="Z72" s="1650"/>
      <c r="AA72" s="1650"/>
      <c r="AB72" s="1650"/>
      <c r="AC72" s="1650"/>
      <c r="AD72" s="1650"/>
      <c r="AE72" s="1650"/>
      <c r="AF72" s="1650"/>
      <c r="AG72" s="1650"/>
      <c r="AH72" s="1650"/>
      <c r="AI72" s="1650"/>
      <c r="AJ72" s="1650"/>
      <c r="AK72" s="1650"/>
      <c r="AL72" s="1650"/>
      <c r="AM72" s="1650"/>
      <c r="AN72" s="1650"/>
      <c r="AO72" s="1650"/>
      <c r="AP72" s="1650"/>
      <c r="AQ72" s="1650"/>
    </row>
    <row r="73" spans="1:43" ht="15.75" thickBot="1" x14ac:dyDescent="0.25">
      <c r="A73" s="979" t="s">
        <v>114</v>
      </c>
      <c r="B73" s="966" t="s">
        <v>3</v>
      </c>
      <c r="C73" s="310" t="s">
        <v>186</v>
      </c>
      <c r="D73" s="1671">
        <f t="shared" si="97"/>
        <v>0</v>
      </c>
      <c r="E73" s="2369">
        <f t="shared" si="99"/>
        <v>0</v>
      </c>
      <c r="F73" s="2369">
        <f t="shared" si="99"/>
        <v>0</v>
      </c>
      <c r="G73" s="1473">
        <f t="shared" si="98"/>
        <v>0</v>
      </c>
      <c r="H73" s="780">
        <f>I73+J73</f>
        <v>0</v>
      </c>
      <c r="I73" s="383">
        <f t="shared" si="108"/>
        <v>0</v>
      </c>
      <c r="J73" s="383">
        <f t="shared" si="109"/>
        <v>0</v>
      </c>
      <c r="K73" s="780">
        <f>L73+M73</f>
        <v>0</v>
      </c>
      <c r="L73" s="383">
        <f t="shared" si="111"/>
        <v>0</v>
      </c>
      <c r="M73" s="383">
        <f t="shared" si="112"/>
        <v>0</v>
      </c>
      <c r="N73" s="780">
        <f>O73+P73</f>
        <v>0</v>
      </c>
      <c r="O73" s="383">
        <f t="shared" si="114"/>
        <v>0</v>
      </c>
      <c r="P73" s="383">
        <f t="shared" si="115"/>
        <v>0</v>
      </c>
      <c r="Q73" s="780">
        <f>R73+S73</f>
        <v>0</v>
      </c>
      <c r="R73" s="383">
        <f t="shared" si="117"/>
        <v>0</v>
      </c>
      <c r="S73" s="383">
        <f t="shared" si="118"/>
        <v>0</v>
      </c>
      <c r="T73" s="780">
        <f>U73+V73</f>
        <v>0</v>
      </c>
      <c r="U73" s="383">
        <f t="shared" si="120"/>
        <v>0</v>
      </c>
      <c r="V73" s="781">
        <f t="shared" si="121"/>
        <v>0</v>
      </c>
      <c r="W73" s="1650"/>
      <c r="X73" s="1650"/>
      <c r="Y73" s="1650"/>
      <c r="Z73" s="1650"/>
      <c r="AA73" s="1650"/>
      <c r="AB73" s="1650"/>
      <c r="AC73" s="1650"/>
      <c r="AD73" s="1650"/>
      <c r="AE73" s="1650"/>
      <c r="AF73" s="1650"/>
      <c r="AG73" s="1650"/>
      <c r="AH73" s="1650"/>
      <c r="AI73" s="1650"/>
      <c r="AJ73" s="1650"/>
      <c r="AK73" s="1650"/>
      <c r="AL73" s="1650"/>
      <c r="AM73" s="1650"/>
      <c r="AN73" s="1650"/>
      <c r="AO73" s="1650"/>
      <c r="AP73" s="1650"/>
      <c r="AQ73" s="1650"/>
    </row>
    <row r="74" spans="1:43" ht="15.75" thickBot="1" x14ac:dyDescent="0.25">
      <c r="A74" s="980" t="s">
        <v>115</v>
      </c>
      <c r="B74" s="140" t="s">
        <v>28</v>
      </c>
      <c r="C74" s="327" t="s">
        <v>186</v>
      </c>
      <c r="D74" s="780">
        <f t="shared" si="97"/>
        <v>0</v>
      </c>
      <c r="E74" s="782">
        <f t="shared" si="99"/>
        <v>0</v>
      </c>
      <c r="F74" s="782">
        <f t="shared" si="99"/>
        <v>0</v>
      </c>
      <c r="G74" s="378">
        <f t="shared" si="98"/>
        <v>0</v>
      </c>
      <c r="H74" s="1622">
        <f>I74+J74</f>
        <v>0</v>
      </c>
      <c r="I74" s="1624">
        <f t="shared" si="108"/>
        <v>0</v>
      </c>
      <c r="J74" s="1624">
        <f t="shared" si="109"/>
        <v>0</v>
      </c>
      <c r="K74" s="1622">
        <f>L74+M74</f>
        <v>0</v>
      </c>
      <c r="L74" s="1624">
        <f t="shared" si="111"/>
        <v>0</v>
      </c>
      <c r="M74" s="1624">
        <f t="shared" si="112"/>
        <v>0</v>
      </c>
      <c r="N74" s="1622">
        <f>O74+P74</f>
        <v>0</v>
      </c>
      <c r="O74" s="1624">
        <f t="shared" si="114"/>
        <v>0</v>
      </c>
      <c r="P74" s="1624">
        <f t="shared" si="115"/>
        <v>0</v>
      </c>
      <c r="Q74" s="1622">
        <f>R74+S74</f>
        <v>0</v>
      </c>
      <c r="R74" s="1624">
        <f t="shared" si="117"/>
        <v>0</v>
      </c>
      <c r="S74" s="1624">
        <f t="shared" si="118"/>
        <v>0</v>
      </c>
      <c r="T74" s="1622">
        <f>U74+V74</f>
        <v>0</v>
      </c>
      <c r="U74" s="1624">
        <f t="shared" si="120"/>
        <v>0</v>
      </c>
      <c r="V74" s="1623">
        <f t="shared" si="121"/>
        <v>0</v>
      </c>
      <c r="W74" s="1650"/>
      <c r="X74" s="1650"/>
      <c r="Y74" s="1650"/>
      <c r="Z74" s="1650"/>
      <c r="AA74" s="1650"/>
      <c r="AB74" s="1650"/>
      <c r="AC74" s="1650"/>
      <c r="AD74" s="1650"/>
      <c r="AE74" s="1650"/>
      <c r="AF74" s="1650"/>
      <c r="AG74" s="1650"/>
      <c r="AH74" s="1650"/>
      <c r="AI74" s="1650"/>
      <c r="AJ74" s="1650"/>
      <c r="AK74" s="1650"/>
      <c r="AL74" s="1650"/>
      <c r="AM74" s="1650"/>
      <c r="AN74" s="1650"/>
      <c r="AO74" s="1650"/>
      <c r="AP74" s="1650"/>
      <c r="AQ74" s="1650"/>
    </row>
    <row r="75" spans="1:43" x14ac:dyDescent="0.2">
      <c r="A75" s="2540"/>
      <c r="B75" s="2541"/>
      <c r="C75" s="2542"/>
      <c r="D75" s="2303"/>
      <c r="E75" s="2303"/>
      <c r="F75" s="2303"/>
      <c r="G75" s="2303"/>
      <c r="H75" s="2303"/>
      <c r="I75" s="2303"/>
      <c r="J75" s="2303"/>
      <c r="K75" s="2303"/>
      <c r="L75" s="2303"/>
      <c r="M75" s="2303"/>
      <c r="N75" s="2303"/>
      <c r="O75" s="2303"/>
      <c r="P75" s="2303"/>
      <c r="Q75" s="2303"/>
      <c r="R75" s="2303"/>
      <c r="S75" s="2303"/>
      <c r="T75" s="1905"/>
      <c r="U75" s="1905"/>
      <c r="V75" s="1905"/>
    </row>
    <row r="76" spans="1:43" x14ac:dyDescent="0.2">
      <c r="B76" s="201" t="s">
        <v>798</v>
      </c>
    </row>
    <row r="77" spans="1:43" ht="15" x14ac:dyDescent="0.25">
      <c r="B77" s="10"/>
      <c r="C77" s="10"/>
      <c r="D77" s="41"/>
      <c r="E77" s="41"/>
      <c r="F77" s="41"/>
      <c r="G77" s="41"/>
      <c r="H77" s="41"/>
      <c r="I77" s="41"/>
      <c r="J77" s="41"/>
      <c r="K77" s="41"/>
      <c r="L77" s="41"/>
      <c r="M77" s="41"/>
      <c r="N77" s="41"/>
      <c r="O77" s="41"/>
      <c r="P77" s="41"/>
      <c r="Q77" s="41"/>
      <c r="R77" s="41"/>
      <c r="S77" s="41"/>
    </row>
    <row r="78" spans="1:43" ht="16.5" thickBot="1" x14ac:dyDescent="0.3">
      <c r="B78" s="2397" t="s">
        <v>783</v>
      </c>
      <c r="C78" s="1658"/>
      <c r="D78" s="2410" t="s">
        <v>668</v>
      </c>
      <c r="E78" s="41"/>
      <c r="F78" s="41"/>
      <c r="G78" s="41"/>
      <c r="H78" s="41"/>
      <c r="I78" s="41"/>
      <c r="J78" s="41"/>
      <c r="K78" s="41"/>
      <c r="L78" s="41"/>
      <c r="M78" s="41"/>
      <c r="N78" s="41"/>
      <c r="O78" s="41"/>
      <c r="P78" s="41"/>
      <c r="Q78" s="41"/>
      <c r="R78" s="41"/>
      <c r="S78" s="41"/>
      <c r="V78" s="1726" t="s">
        <v>674</v>
      </c>
      <c r="AQ78" s="1609"/>
    </row>
    <row r="79" spans="1:43" ht="20.45" customHeight="1" thickBot="1" x14ac:dyDescent="0.25">
      <c r="A79" s="2889" t="s">
        <v>11</v>
      </c>
      <c r="B79" s="2859" t="s">
        <v>103</v>
      </c>
      <c r="C79" s="2892" t="s">
        <v>5</v>
      </c>
      <c r="D79" s="192"/>
      <c r="E79" s="212"/>
      <c r="F79" s="212"/>
      <c r="G79" s="212"/>
      <c r="H79" s="212"/>
      <c r="I79" s="212"/>
      <c r="J79" s="212"/>
      <c r="K79" s="212"/>
      <c r="L79" s="212"/>
      <c r="M79" s="212"/>
      <c r="N79" s="1606" t="s">
        <v>665</v>
      </c>
      <c r="O79" s="1606"/>
      <c r="P79" s="1612"/>
      <c r="Q79" s="1606"/>
      <c r="R79" s="1610">
        <f>R44</f>
        <v>2025</v>
      </c>
      <c r="S79" s="1606"/>
      <c r="T79" s="1606"/>
      <c r="U79" s="1606"/>
      <c r="V79" s="1672" t="s">
        <v>668</v>
      </c>
      <c r="W79" s="1642"/>
      <c r="X79" s="1642"/>
      <c r="Y79" s="1642"/>
      <c r="Z79" s="1642"/>
      <c r="AA79" s="1642"/>
      <c r="AB79" s="1642"/>
      <c r="AC79" s="1642"/>
      <c r="AD79" s="1642"/>
      <c r="AE79" s="1642"/>
      <c r="AF79" s="1642"/>
      <c r="AG79" s="1642"/>
      <c r="AH79" s="1642"/>
      <c r="AI79" s="1642"/>
      <c r="AJ79" s="1643"/>
      <c r="AK79" s="1642"/>
      <c r="AL79" s="1642"/>
      <c r="AM79" s="1206"/>
      <c r="AN79" s="1206"/>
    </row>
    <row r="80" spans="1:43" ht="19.899999999999999" customHeight="1" thickBot="1" x14ac:dyDescent="0.25">
      <c r="A80" s="2890"/>
      <c r="B80" s="2891"/>
      <c r="C80" s="2840"/>
      <c r="D80" s="2893" t="s">
        <v>99</v>
      </c>
      <c r="E80" s="2894"/>
      <c r="F80" s="2894"/>
      <c r="G80" s="2895"/>
      <c r="H80" s="2844" t="s">
        <v>283</v>
      </c>
      <c r="I80" s="2845"/>
      <c r="J80" s="2846"/>
      <c r="K80" s="2873" t="s">
        <v>680</v>
      </c>
      <c r="L80" s="2855"/>
      <c r="M80" s="2855"/>
      <c r="N80" s="2855"/>
      <c r="O80" s="2855"/>
      <c r="P80" s="2855"/>
      <c r="Q80" s="2855"/>
      <c r="R80" s="2855"/>
      <c r="S80" s="2855"/>
      <c r="T80" s="2855"/>
      <c r="U80" s="2855"/>
      <c r="V80" s="2856"/>
      <c r="W80" s="332"/>
      <c r="X80" s="332"/>
      <c r="Y80" s="332"/>
      <c r="Z80" s="332"/>
      <c r="AA80" s="332"/>
      <c r="AB80" s="332"/>
      <c r="AC80" s="332"/>
      <c r="AD80" s="332"/>
      <c r="AE80" s="332"/>
      <c r="AF80" s="332"/>
      <c r="AG80" s="332"/>
      <c r="AH80" s="332"/>
      <c r="AI80" s="332"/>
      <c r="AJ80" s="332"/>
      <c r="AK80" s="332"/>
      <c r="AL80" s="332"/>
      <c r="AM80" s="332"/>
      <c r="AN80" s="332"/>
      <c r="AO80" s="1651"/>
      <c r="AP80" s="1651"/>
      <c r="AQ80" s="1651"/>
    </row>
    <row r="81" spans="1:45" ht="42.75" customHeight="1" x14ac:dyDescent="0.2">
      <c r="A81" s="2890"/>
      <c r="B81" s="2891"/>
      <c r="C81" s="2840"/>
      <c r="D81" s="2850" t="s">
        <v>815</v>
      </c>
      <c r="E81" s="2896" t="s">
        <v>776</v>
      </c>
      <c r="F81" s="2818" t="s">
        <v>772</v>
      </c>
      <c r="G81" s="2897" t="s">
        <v>108</v>
      </c>
      <c r="H81" s="2847"/>
      <c r="I81" s="2848"/>
      <c r="J81" s="2849"/>
      <c r="K81" s="2898" t="str">
        <f>K8</f>
        <v>CT/CTZ</v>
      </c>
      <c r="L81" s="2857"/>
      <c r="M81" s="2858"/>
      <c r="N81" s="2859" t="str">
        <f>N8</f>
        <v>CT Cvartal</v>
      </c>
      <c r="O81" s="2860"/>
      <c r="P81" s="2861"/>
      <c r="Q81" s="2859" t="str">
        <f>Q8</f>
        <v>CT imobil/scară</v>
      </c>
      <c r="R81" s="2860"/>
      <c r="S81" s="2861"/>
      <c r="T81" s="2870" t="str">
        <f>T8</f>
        <v>CT alt tip...</v>
      </c>
      <c r="U81" s="2871"/>
      <c r="V81" s="2872"/>
      <c r="W81" s="332"/>
      <c r="X81" s="332"/>
      <c r="Y81" s="332"/>
      <c r="Z81" s="332"/>
      <c r="AA81" s="332"/>
      <c r="AB81" s="332"/>
      <c r="AC81" s="332"/>
      <c r="AD81" s="332"/>
      <c r="AE81" s="332"/>
      <c r="AF81" s="332"/>
      <c r="AG81" s="332"/>
      <c r="AH81" s="332"/>
      <c r="AI81" s="332"/>
      <c r="AJ81" s="332"/>
      <c r="AK81" s="332"/>
      <c r="AL81" s="332"/>
      <c r="AM81" s="332"/>
      <c r="AN81" s="332"/>
      <c r="AO81" s="1651"/>
      <c r="AP81" s="1651"/>
      <c r="AQ81" s="1651"/>
    </row>
    <row r="82" spans="1:45" ht="36.75" customHeight="1" x14ac:dyDescent="0.2">
      <c r="A82" s="2890"/>
      <c r="B82" s="2891"/>
      <c r="C82" s="2841"/>
      <c r="D82" s="2850"/>
      <c r="E82" s="2852"/>
      <c r="F82" s="2819"/>
      <c r="G82" s="2897"/>
      <c r="H82" s="215" t="s">
        <v>12</v>
      </c>
      <c r="I82" s="21" t="s">
        <v>46</v>
      </c>
      <c r="J82" s="216" t="s">
        <v>47</v>
      </c>
      <c r="K82" s="215" t="s">
        <v>12</v>
      </c>
      <c r="L82" s="21" t="s">
        <v>46</v>
      </c>
      <c r="M82" s="22" t="s">
        <v>47</v>
      </c>
      <c r="N82" s="215" t="s">
        <v>12</v>
      </c>
      <c r="O82" s="21" t="s">
        <v>46</v>
      </c>
      <c r="P82" s="22" t="s">
        <v>47</v>
      </c>
      <c r="Q82" s="215" t="s">
        <v>12</v>
      </c>
      <c r="R82" s="21" t="s">
        <v>46</v>
      </c>
      <c r="S82" s="22" t="s">
        <v>47</v>
      </c>
      <c r="T82" s="48" t="s">
        <v>12</v>
      </c>
      <c r="U82" s="21" t="s">
        <v>46</v>
      </c>
      <c r="V82" s="219" t="s">
        <v>47</v>
      </c>
      <c r="W82" s="1205"/>
      <c r="X82" s="1205"/>
      <c r="Y82" s="1205"/>
      <c r="Z82" s="1646"/>
      <c r="AA82" s="1646"/>
      <c r="AB82" s="1646"/>
      <c r="AC82" s="1646"/>
      <c r="AD82" s="1646"/>
      <c r="AE82" s="1646"/>
      <c r="AF82" s="1646"/>
      <c r="AG82" s="1646"/>
      <c r="AH82" s="1646"/>
      <c r="AI82" s="1646"/>
      <c r="AJ82" s="1646"/>
      <c r="AK82" s="1646"/>
      <c r="AL82" s="1646"/>
      <c r="AM82" s="1646"/>
      <c r="AN82" s="1646"/>
      <c r="AO82" s="1647"/>
      <c r="AP82" s="1647"/>
      <c r="AQ82" s="1647"/>
    </row>
    <row r="83" spans="1:45" ht="13.5" thickBot="1" x14ac:dyDescent="0.25">
      <c r="A83" s="1670">
        <v>0</v>
      </c>
      <c r="B83" s="49">
        <v>1</v>
      </c>
      <c r="C83" s="67">
        <v>2</v>
      </c>
      <c r="D83" s="25">
        <v>3</v>
      </c>
      <c r="E83" s="27">
        <v>4</v>
      </c>
      <c r="F83" s="25">
        <f t="shared" ref="F83:J83" si="122">E83+1</f>
        <v>5</v>
      </c>
      <c r="G83" s="25">
        <f t="shared" si="122"/>
        <v>6</v>
      </c>
      <c r="H83" s="49">
        <f t="shared" si="122"/>
        <v>7</v>
      </c>
      <c r="I83" s="27">
        <f t="shared" si="122"/>
        <v>8</v>
      </c>
      <c r="J83" s="26">
        <f t="shared" si="122"/>
        <v>9</v>
      </c>
      <c r="K83" s="25">
        <f>J83+1</f>
        <v>10</v>
      </c>
      <c r="L83" s="27">
        <f>K83+1</f>
        <v>11</v>
      </c>
      <c r="M83" s="28">
        <f>L83+1</f>
        <v>12</v>
      </c>
      <c r="N83" s="49">
        <f t="shared" ref="N83:V83" si="123">M83+1</f>
        <v>13</v>
      </c>
      <c r="O83" s="29">
        <f t="shared" si="123"/>
        <v>14</v>
      </c>
      <c r="P83" s="28">
        <f t="shared" si="123"/>
        <v>15</v>
      </c>
      <c r="Q83" s="49">
        <f t="shared" si="123"/>
        <v>16</v>
      </c>
      <c r="R83" s="29">
        <f t="shared" si="123"/>
        <v>17</v>
      </c>
      <c r="S83" s="28">
        <f t="shared" si="123"/>
        <v>18</v>
      </c>
      <c r="T83" s="326">
        <f t="shared" si="123"/>
        <v>19</v>
      </c>
      <c r="U83" s="303">
        <f t="shared" si="123"/>
        <v>20</v>
      </c>
      <c r="V83" s="30">
        <f t="shared" si="123"/>
        <v>21</v>
      </c>
      <c r="W83" s="1646"/>
      <c r="X83" s="1646"/>
      <c r="Y83" s="1646"/>
      <c r="Z83" s="1646"/>
      <c r="AA83" s="1646"/>
      <c r="AB83" s="1646"/>
      <c r="AC83" s="1646"/>
      <c r="AD83" s="1646"/>
      <c r="AE83" s="1646"/>
      <c r="AF83" s="1646"/>
      <c r="AG83" s="1646"/>
      <c r="AH83" s="1646"/>
      <c r="AI83" s="1646"/>
      <c r="AJ83" s="1646"/>
      <c r="AK83" s="1646"/>
      <c r="AL83" s="1646"/>
      <c r="AM83" s="1646"/>
      <c r="AN83" s="1646"/>
      <c r="AO83" s="1646"/>
      <c r="AP83" s="1646"/>
      <c r="AQ83" s="1646"/>
    </row>
    <row r="84" spans="1:45" s="15" customFormat="1" ht="26.45" hidden="1" customHeight="1" thickBot="1" x14ac:dyDescent="0.25">
      <c r="A84" s="46"/>
      <c r="B84" s="31" t="s">
        <v>428</v>
      </c>
      <c r="C84" s="330"/>
      <c r="D84" s="733"/>
      <c r="E84" s="744"/>
      <c r="F84" s="2341"/>
      <c r="G84" s="749"/>
      <c r="H84" s="733"/>
      <c r="I84" s="734"/>
      <c r="J84" s="321"/>
      <c r="K84" s="744"/>
      <c r="L84" s="734"/>
      <c r="M84" s="323"/>
      <c r="N84" s="733"/>
      <c r="O84" s="734"/>
      <c r="P84" s="321"/>
      <c r="Q84" s="733"/>
      <c r="R84" s="734"/>
      <c r="S84" s="323"/>
      <c r="T84" s="1673"/>
      <c r="U84" s="734"/>
      <c r="V84" s="218"/>
      <c r="W84" s="1648"/>
      <c r="X84" s="1648"/>
      <c r="Y84" s="1652"/>
      <c r="Z84" s="1648"/>
      <c r="AA84" s="1648"/>
      <c r="AB84" s="1652"/>
      <c r="AC84" s="1648"/>
      <c r="AD84" s="1648"/>
      <c r="AE84" s="1652"/>
      <c r="AF84" s="1648"/>
      <c r="AG84" s="1648"/>
      <c r="AH84" s="1652"/>
      <c r="AI84" s="1648"/>
      <c r="AJ84" s="1648"/>
      <c r="AK84" s="1652"/>
      <c r="AL84" s="1648"/>
      <c r="AM84" s="1648"/>
      <c r="AN84" s="1652"/>
      <c r="AO84" s="1648"/>
      <c r="AP84" s="1648"/>
      <c r="AQ84" s="1653"/>
      <c r="AR84" s="1649"/>
      <c r="AS84" s="1649"/>
    </row>
    <row r="85" spans="1:45" ht="30" x14ac:dyDescent="0.2">
      <c r="A85" s="43"/>
      <c r="B85" s="33" t="s">
        <v>118</v>
      </c>
      <c r="C85" s="123" t="s">
        <v>186</v>
      </c>
      <c r="D85" s="256">
        <f t="shared" ref="D85:V85" si="124">D86+D101+D105+D106+D107+D108+D109</f>
        <v>0</v>
      </c>
      <c r="E85" s="408">
        <f t="shared" si="124"/>
        <v>0</v>
      </c>
      <c r="F85" s="408">
        <f>F86+F101+F105+F106+F107+F108+F109</f>
        <v>0</v>
      </c>
      <c r="G85" s="347">
        <f t="shared" si="124"/>
        <v>0</v>
      </c>
      <c r="H85" s="590">
        <f t="shared" si="124"/>
        <v>0</v>
      </c>
      <c r="I85" s="589">
        <f t="shared" si="124"/>
        <v>0</v>
      </c>
      <c r="J85" s="250">
        <f t="shared" si="124"/>
        <v>0</v>
      </c>
      <c r="K85" s="616">
        <f t="shared" si="124"/>
        <v>0</v>
      </c>
      <c r="L85" s="589">
        <f t="shared" si="124"/>
        <v>0</v>
      </c>
      <c r="M85" s="721">
        <f t="shared" si="124"/>
        <v>0</v>
      </c>
      <c r="N85" s="588">
        <f t="shared" si="124"/>
        <v>0</v>
      </c>
      <c r="O85" s="589">
        <f t="shared" si="124"/>
        <v>0</v>
      </c>
      <c r="P85" s="719">
        <f t="shared" si="124"/>
        <v>0</v>
      </c>
      <c r="Q85" s="588">
        <f t="shared" si="124"/>
        <v>0</v>
      </c>
      <c r="R85" s="589">
        <f t="shared" si="124"/>
        <v>0</v>
      </c>
      <c r="S85" s="719">
        <f t="shared" si="124"/>
        <v>0</v>
      </c>
      <c r="T85" s="591">
        <f t="shared" si="124"/>
        <v>0</v>
      </c>
      <c r="U85" s="589">
        <f t="shared" si="124"/>
        <v>0</v>
      </c>
      <c r="V85" s="250">
        <f t="shared" si="124"/>
        <v>0</v>
      </c>
      <c r="W85" s="298"/>
      <c r="X85" s="298"/>
      <c r="Y85" s="298"/>
      <c r="Z85" s="298"/>
      <c r="AA85" s="298"/>
      <c r="AB85" s="298"/>
      <c r="AC85" s="298"/>
      <c r="AD85" s="298"/>
      <c r="AE85" s="298"/>
      <c r="AF85" s="298"/>
      <c r="AG85" s="298"/>
      <c r="AH85" s="298"/>
      <c r="AI85" s="298"/>
      <c r="AJ85" s="298"/>
      <c r="AK85" s="298"/>
      <c r="AL85" s="298"/>
      <c r="AM85" s="298"/>
      <c r="AN85" s="298"/>
      <c r="AO85" s="298"/>
      <c r="AP85" s="298"/>
      <c r="AQ85" s="298"/>
    </row>
    <row r="86" spans="1:45" s="35" customFormat="1" ht="30" x14ac:dyDescent="0.2">
      <c r="A86" s="973" t="s">
        <v>86</v>
      </c>
      <c r="B86" s="34" t="s">
        <v>96</v>
      </c>
      <c r="C86" s="65" t="s">
        <v>186</v>
      </c>
      <c r="D86" s="705">
        <f>D87+D88+D89+D90+D100</f>
        <v>0</v>
      </c>
      <c r="E86" s="702">
        <f t="shared" ref="E86:V86" si="125">E87+E88+E89+E90+E100</f>
        <v>0</v>
      </c>
      <c r="F86" s="702">
        <f t="shared" ref="F86" si="126">F87+F88+F89+F90+F100</f>
        <v>0</v>
      </c>
      <c r="G86" s="881">
        <f t="shared" si="125"/>
        <v>0</v>
      </c>
      <c r="H86" s="712">
        <f t="shared" si="125"/>
        <v>0</v>
      </c>
      <c r="I86" s="689">
        <f t="shared" si="125"/>
        <v>0</v>
      </c>
      <c r="J86" s="1513">
        <f t="shared" si="125"/>
        <v>0</v>
      </c>
      <c r="K86" s="881">
        <f t="shared" si="125"/>
        <v>0</v>
      </c>
      <c r="L86" s="689">
        <f t="shared" si="125"/>
        <v>0</v>
      </c>
      <c r="M86" s="700">
        <f t="shared" si="125"/>
        <v>0</v>
      </c>
      <c r="N86" s="712">
        <f t="shared" si="125"/>
        <v>0</v>
      </c>
      <c r="O86" s="689">
        <f t="shared" si="125"/>
        <v>0</v>
      </c>
      <c r="P86" s="706">
        <f t="shared" si="125"/>
        <v>0</v>
      </c>
      <c r="Q86" s="712">
        <f t="shared" si="125"/>
        <v>0</v>
      </c>
      <c r="R86" s="689">
        <f t="shared" si="125"/>
        <v>0</v>
      </c>
      <c r="S86" s="706">
        <f t="shared" si="125"/>
        <v>0</v>
      </c>
      <c r="T86" s="881">
        <f t="shared" si="125"/>
        <v>0</v>
      </c>
      <c r="U86" s="689">
        <f t="shared" si="125"/>
        <v>0</v>
      </c>
      <c r="V86" s="1513">
        <f t="shared" si="125"/>
        <v>0</v>
      </c>
      <c r="W86" s="298"/>
      <c r="X86" s="298"/>
      <c r="Y86" s="298"/>
      <c r="Z86" s="298"/>
      <c r="AA86" s="298"/>
      <c r="AB86" s="298"/>
      <c r="AC86" s="298"/>
      <c r="AD86" s="298"/>
      <c r="AE86" s="298"/>
      <c r="AF86" s="298"/>
      <c r="AG86" s="298"/>
      <c r="AH86" s="298"/>
      <c r="AI86" s="298"/>
      <c r="AJ86" s="298"/>
      <c r="AK86" s="298"/>
      <c r="AL86" s="298"/>
      <c r="AM86" s="298"/>
      <c r="AN86" s="298"/>
      <c r="AO86" s="298"/>
      <c r="AP86" s="298"/>
      <c r="AQ86" s="298"/>
    </row>
    <row r="87" spans="1:45" x14ac:dyDescent="0.2">
      <c r="A87" s="36" t="s">
        <v>81</v>
      </c>
      <c r="B87" s="37" t="s">
        <v>340</v>
      </c>
      <c r="C87" s="3" t="s">
        <v>186</v>
      </c>
      <c r="D87" s="703">
        <f>D52</f>
        <v>0</v>
      </c>
      <c r="E87" s="694">
        <f>H87+K87+N87+Q87+T87</f>
        <v>0</v>
      </c>
      <c r="F87" s="694">
        <f>I87+L87+O87+R87+U87</f>
        <v>0</v>
      </c>
      <c r="G87" s="690">
        <f>J87+M87+P87+S87+V87</f>
        <v>0</v>
      </c>
      <c r="H87" s="703">
        <f>IF(H52=0,0,H14-H52)</f>
        <v>0</v>
      </c>
      <c r="I87" s="692">
        <f t="shared" ref="I87:V87" si="127">IF(I52=0,0,I14-I52)</f>
        <v>0</v>
      </c>
      <c r="J87" s="704">
        <f t="shared" si="127"/>
        <v>0</v>
      </c>
      <c r="K87" s="694">
        <f t="shared" si="127"/>
        <v>0</v>
      </c>
      <c r="L87" s="692">
        <f t="shared" si="127"/>
        <v>0</v>
      </c>
      <c r="M87" s="701">
        <f t="shared" si="127"/>
        <v>0</v>
      </c>
      <c r="N87" s="703">
        <f t="shared" si="127"/>
        <v>0</v>
      </c>
      <c r="O87" s="692">
        <f t="shared" si="127"/>
        <v>0</v>
      </c>
      <c r="P87" s="704">
        <f t="shared" si="127"/>
        <v>0</v>
      </c>
      <c r="Q87" s="703">
        <f t="shared" si="127"/>
        <v>0</v>
      </c>
      <c r="R87" s="692">
        <f t="shared" si="127"/>
        <v>0</v>
      </c>
      <c r="S87" s="704">
        <f t="shared" si="127"/>
        <v>0</v>
      </c>
      <c r="T87" s="694">
        <f t="shared" si="127"/>
        <v>0</v>
      </c>
      <c r="U87" s="692">
        <f t="shared" si="127"/>
        <v>0</v>
      </c>
      <c r="V87" s="704">
        <f t="shared" si="127"/>
        <v>0</v>
      </c>
      <c r="W87" s="1650"/>
      <c r="X87" s="1650"/>
      <c r="Y87" s="1650"/>
      <c r="Z87" s="1650"/>
      <c r="AA87" s="1650"/>
      <c r="AB87" s="1650"/>
      <c r="AC87" s="1650"/>
      <c r="AD87" s="1650"/>
      <c r="AE87" s="1650"/>
      <c r="AF87" s="1650"/>
      <c r="AG87" s="1650"/>
      <c r="AH87" s="1650"/>
      <c r="AI87" s="1650"/>
      <c r="AJ87" s="1650"/>
      <c r="AK87" s="1650"/>
      <c r="AL87" s="1650"/>
      <c r="AM87" s="1650"/>
      <c r="AN87" s="1650"/>
      <c r="AO87" s="1650"/>
      <c r="AP87" s="1650"/>
      <c r="AQ87" s="1650"/>
    </row>
    <row r="88" spans="1:45" ht="25.5" x14ac:dyDescent="0.2">
      <c r="A88" s="36" t="s">
        <v>82</v>
      </c>
      <c r="B88" s="37" t="s">
        <v>31</v>
      </c>
      <c r="C88" s="3" t="s">
        <v>186</v>
      </c>
      <c r="D88" s="703">
        <f t="shared" ref="D88:D100" si="128">D53</f>
        <v>0</v>
      </c>
      <c r="E88" s="694">
        <f t="shared" ref="E88:F100" si="129">H88+K88+N88+Q88+T88</f>
        <v>0</v>
      </c>
      <c r="F88" s="694">
        <f t="shared" si="129"/>
        <v>0</v>
      </c>
      <c r="G88" s="690">
        <f t="shared" ref="G88:G100" si="130">J88+M88+P88+S88+V88</f>
        <v>0</v>
      </c>
      <c r="H88" s="703">
        <f t="shared" ref="H88:V88" si="131">IF(H53=0,0,H15-H53)</f>
        <v>0</v>
      </c>
      <c r="I88" s="692">
        <f t="shared" si="131"/>
        <v>0</v>
      </c>
      <c r="J88" s="704">
        <f t="shared" si="131"/>
        <v>0</v>
      </c>
      <c r="K88" s="694">
        <f t="shared" si="131"/>
        <v>0</v>
      </c>
      <c r="L88" s="692">
        <f t="shared" si="131"/>
        <v>0</v>
      </c>
      <c r="M88" s="701">
        <f t="shared" si="131"/>
        <v>0</v>
      </c>
      <c r="N88" s="703">
        <f t="shared" si="131"/>
        <v>0</v>
      </c>
      <c r="O88" s="692">
        <f t="shared" si="131"/>
        <v>0</v>
      </c>
      <c r="P88" s="704">
        <f t="shared" si="131"/>
        <v>0</v>
      </c>
      <c r="Q88" s="703">
        <f t="shared" si="131"/>
        <v>0</v>
      </c>
      <c r="R88" s="692">
        <f t="shared" si="131"/>
        <v>0</v>
      </c>
      <c r="S88" s="704">
        <f t="shared" si="131"/>
        <v>0</v>
      </c>
      <c r="T88" s="694">
        <f t="shared" si="131"/>
        <v>0</v>
      </c>
      <c r="U88" s="692">
        <f t="shared" si="131"/>
        <v>0</v>
      </c>
      <c r="V88" s="704">
        <f t="shared" si="131"/>
        <v>0</v>
      </c>
      <c r="W88" s="1650"/>
      <c r="X88" s="1650"/>
      <c r="Y88" s="1650"/>
      <c r="Z88" s="1650"/>
      <c r="AA88" s="1650"/>
      <c r="AB88" s="1650"/>
      <c r="AC88" s="1650"/>
      <c r="AD88" s="1650"/>
      <c r="AE88" s="1650"/>
      <c r="AF88" s="1650"/>
      <c r="AG88" s="1650"/>
      <c r="AH88" s="1650"/>
      <c r="AI88" s="1650"/>
      <c r="AJ88" s="1650"/>
      <c r="AK88" s="1650"/>
      <c r="AL88" s="1650"/>
      <c r="AM88" s="1650"/>
      <c r="AN88" s="1650"/>
      <c r="AO88" s="1650"/>
      <c r="AP88" s="1650"/>
      <c r="AQ88" s="1650"/>
    </row>
    <row r="89" spans="1:45" ht="51" x14ac:dyDescent="0.2">
      <c r="A89" s="36" t="s">
        <v>83</v>
      </c>
      <c r="B89" s="37" t="s">
        <v>25</v>
      </c>
      <c r="C89" s="3" t="s">
        <v>186</v>
      </c>
      <c r="D89" s="703">
        <f t="shared" si="128"/>
        <v>0</v>
      </c>
      <c r="E89" s="694">
        <f t="shared" si="129"/>
        <v>0</v>
      </c>
      <c r="F89" s="694">
        <f t="shared" si="129"/>
        <v>0</v>
      </c>
      <c r="G89" s="690">
        <f>J89+M89+P89+S89+V89</f>
        <v>0</v>
      </c>
      <c r="H89" s="703">
        <f t="shared" ref="H89:V89" si="132">IF(H54=0,0,H16-H54)</f>
        <v>0</v>
      </c>
      <c r="I89" s="692">
        <f t="shared" si="132"/>
        <v>0</v>
      </c>
      <c r="J89" s="704">
        <f t="shared" si="132"/>
        <v>0</v>
      </c>
      <c r="K89" s="694">
        <f t="shared" si="132"/>
        <v>0</v>
      </c>
      <c r="L89" s="692">
        <f t="shared" si="132"/>
        <v>0</v>
      </c>
      <c r="M89" s="701">
        <f t="shared" si="132"/>
        <v>0</v>
      </c>
      <c r="N89" s="703">
        <f t="shared" si="132"/>
        <v>0</v>
      </c>
      <c r="O89" s="692">
        <f t="shared" si="132"/>
        <v>0</v>
      </c>
      <c r="P89" s="704">
        <f t="shared" si="132"/>
        <v>0</v>
      </c>
      <c r="Q89" s="703">
        <f t="shared" si="132"/>
        <v>0</v>
      </c>
      <c r="R89" s="692">
        <f t="shared" si="132"/>
        <v>0</v>
      </c>
      <c r="S89" s="704">
        <f t="shared" si="132"/>
        <v>0</v>
      </c>
      <c r="T89" s="694">
        <f t="shared" si="132"/>
        <v>0</v>
      </c>
      <c r="U89" s="692">
        <f t="shared" si="132"/>
        <v>0</v>
      </c>
      <c r="V89" s="704">
        <f t="shared" si="132"/>
        <v>0</v>
      </c>
      <c r="W89" s="1650"/>
      <c r="X89" s="1650"/>
      <c r="Y89" s="1650"/>
      <c r="Z89" s="1650"/>
      <c r="AA89" s="1650"/>
      <c r="AB89" s="1650"/>
      <c r="AC89" s="1650"/>
      <c r="AD89" s="1650"/>
      <c r="AE89" s="1650"/>
      <c r="AF89" s="1650"/>
      <c r="AG89" s="1650"/>
      <c r="AH89" s="1650"/>
      <c r="AI89" s="1650"/>
      <c r="AJ89" s="1650"/>
      <c r="AK89" s="1650"/>
      <c r="AL89" s="1650"/>
      <c r="AM89" s="1650"/>
      <c r="AN89" s="1650"/>
      <c r="AO89" s="1650"/>
      <c r="AP89" s="1650"/>
      <c r="AQ89" s="1650"/>
    </row>
    <row r="90" spans="1:45" x14ac:dyDescent="0.2">
      <c r="A90" s="36" t="s">
        <v>116</v>
      </c>
      <c r="B90" s="37" t="s">
        <v>32</v>
      </c>
      <c r="C90" s="3" t="s">
        <v>186</v>
      </c>
      <c r="D90" s="703">
        <f t="shared" si="128"/>
        <v>0</v>
      </c>
      <c r="E90" s="694">
        <f>H90+K90+N90+Q90+T90</f>
        <v>0</v>
      </c>
      <c r="F90" s="694">
        <f>I90+L90+O90+R90+U90</f>
        <v>0</v>
      </c>
      <c r="G90" s="690">
        <f>J90+M90+P90+S90+V90</f>
        <v>0</v>
      </c>
      <c r="H90" s="703">
        <f t="shared" ref="H90:V90" si="133">IF(H55=0,0,H17-H55)</f>
        <v>0</v>
      </c>
      <c r="I90" s="692">
        <f t="shared" si="133"/>
        <v>0</v>
      </c>
      <c r="J90" s="704">
        <f t="shared" si="133"/>
        <v>0</v>
      </c>
      <c r="K90" s="694">
        <f t="shared" si="133"/>
        <v>0</v>
      </c>
      <c r="L90" s="692">
        <f t="shared" si="133"/>
        <v>0</v>
      </c>
      <c r="M90" s="701">
        <f t="shared" si="133"/>
        <v>0</v>
      </c>
      <c r="N90" s="703">
        <f t="shared" si="133"/>
        <v>0</v>
      </c>
      <c r="O90" s="692">
        <f t="shared" si="133"/>
        <v>0</v>
      </c>
      <c r="P90" s="704">
        <f t="shared" si="133"/>
        <v>0</v>
      </c>
      <c r="Q90" s="703">
        <f t="shared" si="133"/>
        <v>0</v>
      </c>
      <c r="R90" s="692">
        <f t="shared" si="133"/>
        <v>0</v>
      </c>
      <c r="S90" s="704">
        <f t="shared" si="133"/>
        <v>0</v>
      </c>
      <c r="T90" s="694">
        <f t="shared" si="133"/>
        <v>0</v>
      </c>
      <c r="U90" s="692">
        <f t="shared" si="133"/>
        <v>0</v>
      </c>
      <c r="V90" s="704">
        <f t="shared" si="133"/>
        <v>0</v>
      </c>
      <c r="W90" s="1650"/>
      <c r="X90" s="1650"/>
      <c r="Y90" s="1650"/>
      <c r="Z90" s="1650"/>
      <c r="AA90" s="1650"/>
      <c r="AB90" s="1650"/>
      <c r="AC90" s="1650"/>
      <c r="AD90" s="1650"/>
      <c r="AE90" s="1650"/>
      <c r="AF90" s="1650"/>
      <c r="AG90" s="1650"/>
      <c r="AH90" s="1650"/>
      <c r="AI90" s="1650"/>
      <c r="AJ90" s="1650"/>
      <c r="AK90" s="1650"/>
      <c r="AL90" s="1650"/>
      <c r="AM90" s="1650"/>
      <c r="AN90" s="1650"/>
      <c r="AO90" s="1650"/>
      <c r="AP90" s="1650"/>
      <c r="AQ90" s="1650"/>
    </row>
    <row r="91" spans="1:45" x14ac:dyDescent="0.2">
      <c r="A91" s="36"/>
      <c r="B91" s="38" t="s">
        <v>339</v>
      </c>
      <c r="C91" s="3" t="s">
        <v>186</v>
      </c>
      <c r="D91" s="703">
        <f t="shared" si="128"/>
        <v>0</v>
      </c>
      <c r="E91" s="694">
        <f t="shared" si="129"/>
        <v>0</v>
      </c>
      <c r="F91" s="694">
        <f t="shared" si="129"/>
        <v>0</v>
      </c>
      <c r="G91" s="690">
        <f t="shared" si="130"/>
        <v>0</v>
      </c>
      <c r="H91" s="703">
        <f t="shared" ref="H91:V91" si="134">IF(H56=0,0,H18-H56)</f>
        <v>0</v>
      </c>
      <c r="I91" s="692">
        <f t="shared" si="134"/>
        <v>0</v>
      </c>
      <c r="J91" s="704">
        <f t="shared" si="134"/>
        <v>0</v>
      </c>
      <c r="K91" s="694">
        <f t="shared" si="134"/>
        <v>0</v>
      </c>
      <c r="L91" s="692">
        <f t="shared" si="134"/>
        <v>0</v>
      </c>
      <c r="M91" s="701">
        <f t="shared" si="134"/>
        <v>0</v>
      </c>
      <c r="N91" s="703">
        <f t="shared" si="134"/>
        <v>0</v>
      </c>
      <c r="O91" s="692">
        <f t="shared" si="134"/>
        <v>0</v>
      </c>
      <c r="P91" s="704">
        <f t="shared" si="134"/>
        <v>0</v>
      </c>
      <c r="Q91" s="703">
        <f t="shared" si="134"/>
        <v>0</v>
      </c>
      <c r="R91" s="692">
        <f t="shared" si="134"/>
        <v>0</v>
      </c>
      <c r="S91" s="704">
        <f t="shared" si="134"/>
        <v>0</v>
      </c>
      <c r="T91" s="694">
        <f t="shared" si="134"/>
        <v>0</v>
      </c>
      <c r="U91" s="692">
        <f t="shared" si="134"/>
        <v>0</v>
      </c>
      <c r="V91" s="704">
        <f t="shared" si="134"/>
        <v>0</v>
      </c>
      <c r="W91" s="1650"/>
      <c r="X91" s="1650"/>
      <c r="Y91" s="1650"/>
      <c r="Z91" s="1650"/>
      <c r="AA91" s="1650"/>
      <c r="AB91" s="1650"/>
      <c r="AC91" s="1650"/>
      <c r="AD91" s="1650"/>
      <c r="AE91" s="1650"/>
      <c r="AF91" s="1650"/>
      <c r="AG91" s="1650"/>
      <c r="AH91" s="1650"/>
      <c r="AI91" s="1650"/>
      <c r="AJ91" s="1650"/>
      <c r="AK91" s="1650"/>
      <c r="AL91" s="1650"/>
      <c r="AM91" s="1650"/>
      <c r="AN91" s="1650"/>
      <c r="AO91" s="1650"/>
      <c r="AP91" s="1650"/>
      <c r="AQ91" s="1650"/>
    </row>
    <row r="92" spans="1:45" ht="38.25" x14ac:dyDescent="0.2">
      <c r="A92" s="36"/>
      <c r="B92" s="348" t="s">
        <v>93</v>
      </c>
      <c r="C92" s="3" t="s">
        <v>186</v>
      </c>
      <c r="D92" s="703">
        <f t="shared" si="128"/>
        <v>0</v>
      </c>
      <c r="E92" s="694">
        <f t="shared" si="129"/>
        <v>0</v>
      </c>
      <c r="F92" s="694">
        <f t="shared" si="129"/>
        <v>0</v>
      </c>
      <c r="G92" s="690">
        <f t="shared" si="130"/>
        <v>0</v>
      </c>
      <c r="H92" s="703">
        <f t="shared" ref="H92" si="135">IF(H57=0,0,H19-H57)</f>
        <v>0</v>
      </c>
      <c r="I92" s="692">
        <f t="shared" ref="I92:V92" si="136">IF(I57=0,0,I19-I57)</f>
        <v>0</v>
      </c>
      <c r="J92" s="704">
        <f t="shared" si="136"/>
        <v>0</v>
      </c>
      <c r="K92" s="694">
        <f t="shared" si="136"/>
        <v>0</v>
      </c>
      <c r="L92" s="692">
        <f t="shared" si="136"/>
        <v>0</v>
      </c>
      <c r="M92" s="701">
        <f t="shared" si="136"/>
        <v>0</v>
      </c>
      <c r="N92" s="703">
        <f t="shared" si="136"/>
        <v>0</v>
      </c>
      <c r="O92" s="692">
        <f t="shared" si="136"/>
        <v>0</v>
      </c>
      <c r="P92" s="704">
        <f t="shared" si="136"/>
        <v>0</v>
      </c>
      <c r="Q92" s="703">
        <f t="shared" si="136"/>
        <v>0</v>
      </c>
      <c r="R92" s="692">
        <f t="shared" si="136"/>
        <v>0</v>
      </c>
      <c r="S92" s="704">
        <f t="shared" si="136"/>
        <v>0</v>
      </c>
      <c r="T92" s="694">
        <f t="shared" si="136"/>
        <v>0</v>
      </c>
      <c r="U92" s="692">
        <f t="shared" si="136"/>
        <v>0</v>
      </c>
      <c r="V92" s="704">
        <f t="shared" si="136"/>
        <v>0</v>
      </c>
      <c r="W92" s="1650"/>
      <c r="X92" s="1650"/>
      <c r="Y92" s="1650"/>
      <c r="Z92" s="1650"/>
      <c r="AA92" s="1650"/>
      <c r="AB92" s="1650"/>
      <c r="AC92" s="1650"/>
      <c r="AD92" s="1650"/>
      <c r="AE92" s="1650"/>
      <c r="AF92" s="1650"/>
      <c r="AG92" s="1650"/>
      <c r="AH92" s="1650"/>
      <c r="AI92" s="1650"/>
      <c r="AJ92" s="1650"/>
      <c r="AK92" s="1650"/>
      <c r="AL92" s="1650"/>
      <c r="AM92" s="1650"/>
      <c r="AN92" s="1650"/>
      <c r="AO92" s="1650"/>
      <c r="AP92" s="1650"/>
      <c r="AQ92" s="1650"/>
    </row>
    <row r="93" spans="1:45" x14ac:dyDescent="0.2">
      <c r="A93" s="36"/>
      <c r="B93" s="38" t="s">
        <v>26</v>
      </c>
      <c r="C93" s="3" t="s">
        <v>186</v>
      </c>
      <c r="D93" s="703">
        <f t="shared" si="128"/>
        <v>0</v>
      </c>
      <c r="E93" s="694">
        <f t="shared" si="129"/>
        <v>0</v>
      </c>
      <c r="F93" s="694">
        <f t="shared" si="129"/>
        <v>0</v>
      </c>
      <c r="G93" s="690">
        <f t="shared" si="130"/>
        <v>0</v>
      </c>
      <c r="H93" s="703">
        <f t="shared" ref="H93" si="137">IF(H58=0,0,H20-H58)</f>
        <v>0</v>
      </c>
      <c r="I93" s="692">
        <f t="shared" ref="I93:V93" si="138">IF(I58=0,0,I20-I58)</f>
        <v>0</v>
      </c>
      <c r="J93" s="704">
        <f t="shared" si="138"/>
        <v>0</v>
      </c>
      <c r="K93" s="694">
        <f t="shared" si="138"/>
        <v>0</v>
      </c>
      <c r="L93" s="692">
        <f t="shared" si="138"/>
        <v>0</v>
      </c>
      <c r="M93" s="701">
        <f t="shared" si="138"/>
        <v>0</v>
      </c>
      <c r="N93" s="703">
        <f t="shared" si="138"/>
        <v>0</v>
      </c>
      <c r="O93" s="692">
        <f t="shared" si="138"/>
        <v>0</v>
      </c>
      <c r="P93" s="704">
        <f t="shared" si="138"/>
        <v>0</v>
      </c>
      <c r="Q93" s="703">
        <f t="shared" si="138"/>
        <v>0</v>
      </c>
      <c r="R93" s="692">
        <f t="shared" si="138"/>
        <v>0</v>
      </c>
      <c r="S93" s="704">
        <f t="shared" si="138"/>
        <v>0</v>
      </c>
      <c r="T93" s="694">
        <f t="shared" si="138"/>
        <v>0</v>
      </c>
      <c r="U93" s="692">
        <f t="shared" si="138"/>
        <v>0</v>
      </c>
      <c r="V93" s="704">
        <f t="shared" si="138"/>
        <v>0</v>
      </c>
      <c r="W93" s="1650"/>
      <c r="X93" s="1650"/>
      <c r="Y93" s="1650"/>
      <c r="Z93" s="1650"/>
      <c r="AA93" s="1650"/>
      <c r="AB93" s="1650"/>
      <c r="AC93" s="1650"/>
      <c r="AD93" s="1650"/>
      <c r="AE93" s="1650"/>
      <c r="AF93" s="1650"/>
      <c r="AG93" s="1650"/>
      <c r="AH93" s="1650"/>
      <c r="AI93" s="1650"/>
      <c r="AJ93" s="1650"/>
      <c r="AK93" s="1650"/>
      <c r="AL93" s="1650"/>
      <c r="AM93" s="1650"/>
      <c r="AN93" s="1650"/>
      <c r="AO93" s="1650"/>
      <c r="AP93" s="1650"/>
      <c r="AQ93" s="1650"/>
    </row>
    <row r="94" spans="1:45" x14ac:dyDescent="0.2">
      <c r="A94" s="36"/>
      <c r="B94" s="38" t="s">
        <v>33</v>
      </c>
      <c r="C94" s="3" t="s">
        <v>186</v>
      </c>
      <c r="D94" s="703">
        <f t="shared" si="128"/>
        <v>0</v>
      </c>
      <c r="E94" s="694">
        <f t="shared" si="129"/>
        <v>0</v>
      </c>
      <c r="F94" s="694">
        <f t="shared" si="129"/>
        <v>0</v>
      </c>
      <c r="G94" s="690">
        <f t="shared" si="130"/>
        <v>0</v>
      </c>
      <c r="H94" s="703">
        <f t="shared" ref="H94" si="139">IF(H59=0,0,H21-H59)</f>
        <v>0</v>
      </c>
      <c r="I94" s="692">
        <f t="shared" ref="I94:V94" si="140">IF(I59=0,0,I21-I59)</f>
        <v>0</v>
      </c>
      <c r="J94" s="704">
        <f t="shared" si="140"/>
        <v>0</v>
      </c>
      <c r="K94" s="694">
        <f t="shared" si="140"/>
        <v>0</v>
      </c>
      <c r="L94" s="692">
        <f t="shared" si="140"/>
        <v>0</v>
      </c>
      <c r="M94" s="701">
        <f t="shared" si="140"/>
        <v>0</v>
      </c>
      <c r="N94" s="703">
        <f t="shared" si="140"/>
        <v>0</v>
      </c>
      <c r="O94" s="692">
        <f t="shared" si="140"/>
        <v>0</v>
      </c>
      <c r="P94" s="704">
        <f t="shared" si="140"/>
        <v>0</v>
      </c>
      <c r="Q94" s="703">
        <f t="shared" si="140"/>
        <v>0</v>
      </c>
      <c r="R94" s="692">
        <f t="shared" si="140"/>
        <v>0</v>
      </c>
      <c r="S94" s="704">
        <f t="shared" si="140"/>
        <v>0</v>
      </c>
      <c r="T94" s="694">
        <f t="shared" si="140"/>
        <v>0</v>
      </c>
      <c r="U94" s="692">
        <f t="shared" si="140"/>
        <v>0</v>
      </c>
      <c r="V94" s="704">
        <f t="shared" si="140"/>
        <v>0</v>
      </c>
      <c r="W94" s="1650"/>
      <c r="X94" s="1650"/>
      <c r="Y94" s="1650"/>
      <c r="Z94" s="1650"/>
      <c r="AA94" s="1650"/>
      <c r="AB94" s="1650"/>
      <c r="AC94" s="1650"/>
      <c r="AD94" s="1650"/>
      <c r="AE94" s="1650"/>
      <c r="AF94" s="1650"/>
      <c r="AG94" s="1650"/>
      <c r="AH94" s="1650"/>
      <c r="AI94" s="1650"/>
      <c r="AJ94" s="1650"/>
      <c r="AK94" s="1650"/>
      <c r="AL94" s="1650"/>
      <c r="AM94" s="1650"/>
      <c r="AN94" s="1650"/>
      <c r="AO94" s="1650"/>
      <c r="AP94" s="1650"/>
      <c r="AQ94" s="1650"/>
    </row>
    <row r="95" spans="1:45" x14ac:dyDescent="0.2">
      <c r="A95" s="36"/>
      <c r="B95" s="38" t="s">
        <v>89</v>
      </c>
      <c r="C95" s="3" t="s">
        <v>186</v>
      </c>
      <c r="D95" s="703">
        <f t="shared" si="128"/>
        <v>0</v>
      </c>
      <c r="E95" s="694">
        <f t="shared" si="129"/>
        <v>0</v>
      </c>
      <c r="F95" s="694">
        <f t="shared" si="129"/>
        <v>0</v>
      </c>
      <c r="G95" s="690">
        <f t="shared" si="130"/>
        <v>0</v>
      </c>
      <c r="H95" s="703">
        <f t="shared" ref="H95" si="141">IF(H60=0,0,H22-H60)</f>
        <v>0</v>
      </c>
      <c r="I95" s="692">
        <f t="shared" ref="I95:V95" si="142">IF(I60=0,0,I22-I60)</f>
        <v>0</v>
      </c>
      <c r="J95" s="704">
        <f t="shared" si="142"/>
        <v>0</v>
      </c>
      <c r="K95" s="694">
        <f t="shared" si="142"/>
        <v>0</v>
      </c>
      <c r="L95" s="692">
        <f t="shared" si="142"/>
        <v>0</v>
      </c>
      <c r="M95" s="701">
        <f t="shared" si="142"/>
        <v>0</v>
      </c>
      <c r="N95" s="703">
        <f t="shared" si="142"/>
        <v>0</v>
      </c>
      <c r="O95" s="692">
        <f t="shared" si="142"/>
        <v>0</v>
      </c>
      <c r="P95" s="704">
        <f t="shared" si="142"/>
        <v>0</v>
      </c>
      <c r="Q95" s="703">
        <f t="shared" si="142"/>
        <v>0</v>
      </c>
      <c r="R95" s="692">
        <f t="shared" si="142"/>
        <v>0</v>
      </c>
      <c r="S95" s="704">
        <f t="shared" si="142"/>
        <v>0</v>
      </c>
      <c r="T95" s="694">
        <f t="shared" si="142"/>
        <v>0</v>
      </c>
      <c r="U95" s="692">
        <f t="shared" si="142"/>
        <v>0</v>
      </c>
      <c r="V95" s="704">
        <f t="shared" si="142"/>
        <v>0</v>
      </c>
      <c r="W95" s="1650"/>
      <c r="X95" s="1650"/>
      <c r="Y95" s="1650"/>
      <c r="Z95" s="1650"/>
      <c r="AA95" s="1650"/>
      <c r="AB95" s="1650"/>
      <c r="AC95" s="1650"/>
      <c r="AD95" s="1650"/>
      <c r="AE95" s="1650"/>
      <c r="AF95" s="1650"/>
      <c r="AG95" s="1650"/>
      <c r="AH95" s="1650"/>
      <c r="AI95" s="1650"/>
      <c r="AJ95" s="1650"/>
      <c r="AK95" s="1650"/>
      <c r="AL95" s="1650"/>
      <c r="AM95" s="1650"/>
      <c r="AN95" s="1650"/>
      <c r="AO95" s="1650"/>
      <c r="AP95" s="1650"/>
      <c r="AQ95" s="1650"/>
    </row>
    <row r="96" spans="1:45" x14ac:dyDescent="0.2">
      <c r="A96" s="36"/>
      <c r="B96" s="38" t="s">
        <v>853</v>
      </c>
      <c r="C96" s="3" t="s">
        <v>186</v>
      </c>
      <c r="D96" s="703">
        <f t="shared" si="128"/>
        <v>0</v>
      </c>
      <c r="E96" s="694">
        <f t="shared" si="129"/>
        <v>0</v>
      </c>
      <c r="F96" s="694">
        <f t="shared" si="129"/>
        <v>0</v>
      </c>
      <c r="G96" s="690">
        <f t="shared" si="130"/>
        <v>0</v>
      </c>
      <c r="H96" s="703">
        <f t="shared" ref="H96" si="143">IF(H61=0,0,H23-H61)</f>
        <v>0</v>
      </c>
      <c r="I96" s="692">
        <f t="shared" ref="I96:V96" si="144">IF(I61=0,0,I23-I61)</f>
        <v>0</v>
      </c>
      <c r="J96" s="704">
        <f t="shared" si="144"/>
        <v>0</v>
      </c>
      <c r="K96" s="694">
        <f t="shared" si="144"/>
        <v>0</v>
      </c>
      <c r="L96" s="692">
        <f t="shared" si="144"/>
        <v>0</v>
      </c>
      <c r="M96" s="701">
        <f t="shared" si="144"/>
        <v>0</v>
      </c>
      <c r="N96" s="703">
        <f t="shared" si="144"/>
        <v>0</v>
      </c>
      <c r="O96" s="692">
        <f t="shared" si="144"/>
        <v>0</v>
      </c>
      <c r="P96" s="704">
        <f t="shared" si="144"/>
        <v>0</v>
      </c>
      <c r="Q96" s="703">
        <f t="shared" si="144"/>
        <v>0</v>
      </c>
      <c r="R96" s="692">
        <f t="shared" si="144"/>
        <v>0</v>
      </c>
      <c r="S96" s="704">
        <f t="shared" si="144"/>
        <v>0</v>
      </c>
      <c r="T96" s="694">
        <f t="shared" si="144"/>
        <v>0</v>
      </c>
      <c r="U96" s="692">
        <f t="shared" si="144"/>
        <v>0</v>
      </c>
      <c r="V96" s="704">
        <f t="shared" si="144"/>
        <v>0</v>
      </c>
      <c r="W96" s="1650"/>
      <c r="X96" s="1650"/>
      <c r="Y96" s="1650"/>
      <c r="Z96" s="1650"/>
      <c r="AA96" s="1650"/>
      <c r="AB96" s="1650"/>
      <c r="AC96" s="1650"/>
      <c r="AD96" s="1650"/>
      <c r="AE96" s="1650"/>
      <c r="AF96" s="1650"/>
      <c r="AG96" s="1650"/>
      <c r="AH96" s="1650"/>
      <c r="AI96" s="1650"/>
      <c r="AJ96" s="1650"/>
      <c r="AK96" s="1650"/>
      <c r="AL96" s="1650"/>
      <c r="AM96" s="1650"/>
      <c r="AN96" s="1650"/>
      <c r="AO96" s="1650"/>
      <c r="AP96" s="1650"/>
      <c r="AQ96" s="1650"/>
    </row>
    <row r="97" spans="1:43" x14ac:dyDescent="0.2">
      <c r="A97" s="36"/>
      <c r="B97" s="38" t="s">
        <v>1</v>
      </c>
      <c r="C97" s="3" t="s">
        <v>186</v>
      </c>
      <c r="D97" s="703">
        <f t="shared" si="128"/>
        <v>0</v>
      </c>
      <c r="E97" s="694">
        <f t="shared" si="129"/>
        <v>0</v>
      </c>
      <c r="F97" s="694">
        <f t="shared" si="129"/>
        <v>0</v>
      </c>
      <c r="G97" s="690">
        <f t="shared" si="130"/>
        <v>0</v>
      </c>
      <c r="H97" s="703">
        <f t="shared" ref="H97" si="145">IF(H62=0,0,H24-H62)</f>
        <v>0</v>
      </c>
      <c r="I97" s="692">
        <f t="shared" ref="I97:V97" si="146">IF(I62=0,0,I24-I62)</f>
        <v>0</v>
      </c>
      <c r="J97" s="704">
        <f t="shared" si="146"/>
        <v>0</v>
      </c>
      <c r="K97" s="694">
        <f t="shared" si="146"/>
        <v>0</v>
      </c>
      <c r="L97" s="692">
        <f t="shared" si="146"/>
        <v>0</v>
      </c>
      <c r="M97" s="701">
        <f t="shared" si="146"/>
        <v>0</v>
      </c>
      <c r="N97" s="703">
        <f t="shared" si="146"/>
        <v>0</v>
      </c>
      <c r="O97" s="692">
        <f t="shared" si="146"/>
        <v>0</v>
      </c>
      <c r="P97" s="704">
        <f t="shared" si="146"/>
        <v>0</v>
      </c>
      <c r="Q97" s="703">
        <f t="shared" si="146"/>
        <v>0</v>
      </c>
      <c r="R97" s="692">
        <f t="shared" si="146"/>
        <v>0</v>
      </c>
      <c r="S97" s="704">
        <f t="shared" si="146"/>
        <v>0</v>
      </c>
      <c r="T97" s="694">
        <f t="shared" si="146"/>
        <v>0</v>
      </c>
      <c r="U97" s="692">
        <f t="shared" si="146"/>
        <v>0</v>
      </c>
      <c r="V97" s="704">
        <f t="shared" si="146"/>
        <v>0</v>
      </c>
      <c r="W97" s="1650"/>
      <c r="X97" s="1650"/>
      <c r="Y97" s="1650"/>
      <c r="Z97" s="1650"/>
      <c r="AA97" s="1650"/>
      <c r="AB97" s="1650"/>
      <c r="AC97" s="1650"/>
      <c r="AD97" s="1650"/>
      <c r="AE97" s="1650"/>
      <c r="AF97" s="1650"/>
      <c r="AG97" s="1650"/>
      <c r="AH97" s="1650"/>
      <c r="AI97" s="1650"/>
      <c r="AJ97" s="1650"/>
      <c r="AK97" s="1650"/>
      <c r="AL97" s="1650"/>
      <c r="AM97" s="1650"/>
      <c r="AN97" s="1650"/>
      <c r="AO97" s="1650"/>
      <c r="AP97" s="1650"/>
      <c r="AQ97" s="1650"/>
    </row>
    <row r="98" spans="1:43" x14ac:dyDescent="0.2">
      <c r="A98" s="36"/>
      <c r="B98" s="38" t="s">
        <v>342</v>
      </c>
      <c r="C98" s="3" t="s">
        <v>186</v>
      </c>
      <c r="D98" s="703">
        <f t="shared" si="128"/>
        <v>0</v>
      </c>
      <c r="E98" s="694">
        <f t="shared" si="129"/>
        <v>0</v>
      </c>
      <c r="F98" s="694">
        <f t="shared" si="129"/>
        <v>0</v>
      </c>
      <c r="G98" s="690">
        <f t="shared" si="130"/>
        <v>0</v>
      </c>
      <c r="H98" s="703">
        <f t="shared" ref="H98" si="147">IF(H63=0,0,H25-H63)</f>
        <v>0</v>
      </c>
      <c r="I98" s="692">
        <f t="shared" ref="I98:V98" si="148">IF(I63=0,0,I25-I63)</f>
        <v>0</v>
      </c>
      <c r="J98" s="704">
        <f t="shared" si="148"/>
        <v>0</v>
      </c>
      <c r="K98" s="694">
        <f t="shared" si="148"/>
        <v>0</v>
      </c>
      <c r="L98" s="692">
        <f t="shared" si="148"/>
        <v>0</v>
      </c>
      <c r="M98" s="701">
        <f t="shared" si="148"/>
        <v>0</v>
      </c>
      <c r="N98" s="703">
        <f t="shared" si="148"/>
        <v>0</v>
      </c>
      <c r="O98" s="692">
        <f t="shared" si="148"/>
        <v>0</v>
      </c>
      <c r="P98" s="704">
        <f t="shared" si="148"/>
        <v>0</v>
      </c>
      <c r="Q98" s="703">
        <f t="shared" si="148"/>
        <v>0</v>
      </c>
      <c r="R98" s="692">
        <f t="shared" si="148"/>
        <v>0</v>
      </c>
      <c r="S98" s="704">
        <f t="shared" si="148"/>
        <v>0</v>
      </c>
      <c r="T98" s="694">
        <f t="shared" si="148"/>
        <v>0</v>
      </c>
      <c r="U98" s="692">
        <f t="shared" si="148"/>
        <v>0</v>
      </c>
      <c r="V98" s="704">
        <f t="shared" si="148"/>
        <v>0</v>
      </c>
      <c r="W98" s="1650"/>
      <c r="X98" s="1650"/>
      <c r="Y98" s="1650"/>
      <c r="Z98" s="1650"/>
      <c r="AA98" s="1650"/>
      <c r="AB98" s="1650"/>
      <c r="AC98" s="1650"/>
      <c r="AD98" s="1650"/>
      <c r="AE98" s="1650"/>
      <c r="AF98" s="1650"/>
      <c r="AG98" s="1650"/>
      <c r="AH98" s="1650"/>
      <c r="AI98" s="1650"/>
      <c r="AJ98" s="1650"/>
      <c r="AK98" s="1650"/>
      <c r="AL98" s="1650"/>
      <c r="AM98" s="1650"/>
      <c r="AN98" s="1650"/>
      <c r="AO98" s="1650"/>
      <c r="AP98" s="1650"/>
      <c r="AQ98" s="1650"/>
    </row>
    <row r="99" spans="1:43" ht="15" customHeight="1" x14ac:dyDescent="0.2">
      <c r="A99" s="331"/>
      <c r="B99" s="348" t="s">
        <v>27</v>
      </c>
      <c r="C99" s="4" t="s">
        <v>186</v>
      </c>
      <c r="D99" s="703">
        <f t="shared" si="128"/>
        <v>0</v>
      </c>
      <c r="E99" s="694">
        <f t="shared" si="129"/>
        <v>0</v>
      </c>
      <c r="F99" s="694">
        <f t="shared" si="129"/>
        <v>0</v>
      </c>
      <c r="G99" s="690">
        <f t="shared" si="130"/>
        <v>0</v>
      </c>
      <c r="H99" s="703">
        <f t="shared" ref="H99" si="149">IF(H64=0,0,H26-H64)</f>
        <v>0</v>
      </c>
      <c r="I99" s="692">
        <f t="shared" ref="I99:V99" si="150">IF(I64=0,0,I26-I64)</f>
        <v>0</v>
      </c>
      <c r="J99" s="704">
        <f t="shared" si="150"/>
        <v>0</v>
      </c>
      <c r="K99" s="694">
        <f t="shared" si="150"/>
        <v>0</v>
      </c>
      <c r="L99" s="692">
        <f t="shared" si="150"/>
        <v>0</v>
      </c>
      <c r="M99" s="701">
        <f t="shared" si="150"/>
        <v>0</v>
      </c>
      <c r="N99" s="703">
        <f t="shared" si="150"/>
        <v>0</v>
      </c>
      <c r="O99" s="692">
        <f t="shared" si="150"/>
        <v>0</v>
      </c>
      <c r="P99" s="704">
        <f t="shared" si="150"/>
        <v>0</v>
      </c>
      <c r="Q99" s="703">
        <f t="shared" si="150"/>
        <v>0</v>
      </c>
      <c r="R99" s="692">
        <f t="shared" si="150"/>
        <v>0</v>
      </c>
      <c r="S99" s="704">
        <f t="shared" si="150"/>
        <v>0</v>
      </c>
      <c r="T99" s="694">
        <f t="shared" si="150"/>
        <v>0</v>
      </c>
      <c r="U99" s="692">
        <f t="shared" si="150"/>
        <v>0</v>
      </c>
      <c r="V99" s="704">
        <f t="shared" si="150"/>
        <v>0</v>
      </c>
      <c r="W99" s="1650"/>
      <c r="X99" s="1650"/>
      <c r="Y99" s="1650"/>
      <c r="Z99" s="1650"/>
      <c r="AA99" s="1650"/>
      <c r="AB99" s="1650"/>
      <c r="AC99" s="1650"/>
      <c r="AD99" s="1650"/>
      <c r="AE99" s="1650"/>
      <c r="AF99" s="1650"/>
      <c r="AG99" s="1650"/>
      <c r="AH99" s="1650"/>
      <c r="AI99" s="1650"/>
      <c r="AJ99" s="1650"/>
      <c r="AK99" s="1650"/>
      <c r="AL99" s="1650"/>
      <c r="AM99" s="1650"/>
      <c r="AN99" s="1650"/>
      <c r="AO99" s="1650"/>
      <c r="AP99" s="1650"/>
      <c r="AQ99" s="1650"/>
    </row>
    <row r="100" spans="1:43" ht="15" customHeight="1" thickBot="1" x14ac:dyDescent="0.25">
      <c r="A100" s="1679" t="s">
        <v>558</v>
      </c>
      <c r="B100" s="1019" t="s">
        <v>557</v>
      </c>
      <c r="C100" s="334" t="s">
        <v>186</v>
      </c>
      <c r="D100" s="703">
        <f t="shared" si="128"/>
        <v>0</v>
      </c>
      <c r="E100" s="694">
        <f t="shared" si="129"/>
        <v>0</v>
      </c>
      <c r="F100" s="694">
        <f t="shared" si="129"/>
        <v>0</v>
      </c>
      <c r="G100" s="690">
        <f t="shared" si="130"/>
        <v>0</v>
      </c>
      <c r="H100" s="703">
        <f t="shared" ref="H100" si="151">IF(H65=0,0,H27-H65)</f>
        <v>0</v>
      </c>
      <c r="I100" s="692">
        <f t="shared" ref="I100:V100" si="152">IF(I65=0,0,I27-I65)</f>
        <v>0</v>
      </c>
      <c r="J100" s="704">
        <f t="shared" si="152"/>
        <v>0</v>
      </c>
      <c r="K100" s="694">
        <f t="shared" si="152"/>
        <v>0</v>
      </c>
      <c r="L100" s="692">
        <f t="shared" si="152"/>
        <v>0</v>
      </c>
      <c r="M100" s="701">
        <f t="shared" si="152"/>
        <v>0</v>
      </c>
      <c r="N100" s="703">
        <f t="shared" si="152"/>
        <v>0</v>
      </c>
      <c r="O100" s="692">
        <f t="shared" si="152"/>
        <v>0</v>
      </c>
      <c r="P100" s="704">
        <f t="shared" si="152"/>
        <v>0</v>
      </c>
      <c r="Q100" s="703">
        <f t="shared" si="152"/>
        <v>0</v>
      </c>
      <c r="R100" s="692">
        <f t="shared" si="152"/>
        <v>0</v>
      </c>
      <c r="S100" s="704">
        <f t="shared" si="152"/>
        <v>0</v>
      </c>
      <c r="T100" s="694">
        <f t="shared" si="152"/>
        <v>0</v>
      </c>
      <c r="U100" s="692">
        <f t="shared" si="152"/>
        <v>0</v>
      </c>
      <c r="V100" s="704">
        <f t="shared" si="152"/>
        <v>0</v>
      </c>
      <c r="W100" s="1650"/>
      <c r="X100" s="1650"/>
      <c r="Y100" s="1650"/>
      <c r="Z100" s="1650"/>
      <c r="AA100" s="1650"/>
      <c r="AB100" s="1650"/>
      <c r="AC100" s="1650"/>
      <c r="AD100" s="1650"/>
      <c r="AE100" s="1650"/>
      <c r="AF100" s="1650"/>
      <c r="AG100" s="1650"/>
      <c r="AH100" s="1650"/>
      <c r="AI100" s="1650"/>
      <c r="AJ100" s="1650"/>
      <c r="AK100" s="1650"/>
      <c r="AL100" s="1650"/>
      <c r="AM100" s="1650"/>
      <c r="AN100" s="1650"/>
      <c r="AO100" s="1650"/>
      <c r="AP100" s="1650"/>
      <c r="AQ100" s="1650"/>
    </row>
    <row r="101" spans="1:43" s="35" customFormat="1" ht="19.149999999999999" customHeight="1" x14ac:dyDescent="0.2">
      <c r="A101" s="976" t="s">
        <v>110</v>
      </c>
      <c r="B101" s="333" t="s">
        <v>286</v>
      </c>
      <c r="C101" s="64" t="s">
        <v>186</v>
      </c>
      <c r="D101" s="1674">
        <f>SUM(D102:D104)</f>
        <v>0</v>
      </c>
      <c r="E101" s="2363">
        <f>SUM(E102:E104)</f>
        <v>0</v>
      </c>
      <c r="F101" s="2363">
        <f t="shared" ref="F101:V101" si="153">SUM(F102:F104)</f>
        <v>0</v>
      </c>
      <c r="G101" s="1539">
        <f t="shared" si="153"/>
        <v>0</v>
      </c>
      <c r="H101" s="1674">
        <f t="shared" si="153"/>
        <v>0</v>
      </c>
      <c r="I101" s="2363">
        <f t="shared" si="153"/>
        <v>0</v>
      </c>
      <c r="J101" s="1538">
        <f t="shared" si="153"/>
        <v>0</v>
      </c>
      <c r="K101" s="2363">
        <f t="shared" si="153"/>
        <v>0</v>
      </c>
      <c r="L101" s="2363">
        <f t="shared" si="153"/>
        <v>0</v>
      </c>
      <c r="M101" s="1539">
        <f t="shared" si="153"/>
        <v>0</v>
      </c>
      <c r="N101" s="1674">
        <f t="shared" si="153"/>
        <v>0</v>
      </c>
      <c r="O101" s="2363">
        <f t="shared" si="153"/>
        <v>0</v>
      </c>
      <c r="P101" s="1538">
        <f t="shared" si="153"/>
        <v>0</v>
      </c>
      <c r="Q101" s="1674">
        <f t="shared" si="153"/>
        <v>0</v>
      </c>
      <c r="R101" s="2363">
        <f t="shared" si="153"/>
        <v>0</v>
      </c>
      <c r="S101" s="1538">
        <f t="shared" si="153"/>
        <v>0</v>
      </c>
      <c r="T101" s="2363">
        <f t="shared" si="153"/>
        <v>0</v>
      </c>
      <c r="U101" s="2363">
        <f t="shared" si="153"/>
        <v>0</v>
      </c>
      <c r="V101" s="1538">
        <f t="shared" si="153"/>
        <v>0</v>
      </c>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row>
    <row r="102" spans="1:43" x14ac:dyDescent="0.2">
      <c r="A102" s="44" t="s">
        <v>84</v>
      </c>
      <c r="B102" s="37" t="s">
        <v>87</v>
      </c>
      <c r="C102" s="65" t="s">
        <v>186</v>
      </c>
      <c r="D102" s="703">
        <f>D67</f>
        <v>0</v>
      </c>
      <c r="E102" s="694">
        <f t="shared" ref="E102:F109" si="154">H102+K102+N102+Q102+T102</f>
        <v>0</v>
      </c>
      <c r="F102" s="694">
        <f t="shared" si="154"/>
        <v>0</v>
      </c>
      <c r="G102" s="690">
        <f t="shared" ref="G102:G109" si="155">J102+M102+P102+S102+V102</f>
        <v>0</v>
      </c>
      <c r="H102" s="703">
        <f t="shared" ref="H102:V102" si="156">IF(H67=0,0,H29-H67)</f>
        <v>0</v>
      </c>
      <c r="I102" s="692">
        <f t="shared" si="156"/>
        <v>0</v>
      </c>
      <c r="J102" s="704">
        <f t="shared" si="156"/>
        <v>0</v>
      </c>
      <c r="K102" s="694">
        <f t="shared" si="156"/>
        <v>0</v>
      </c>
      <c r="L102" s="692">
        <f t="shared" si="156"/>
        <v>0</v>
      </c>
      <c r="M102" s="701">
        <f t="shared" si="156"/>
        <v>0</v>
      </c>
      <c r="N102" s="703">
        <f t="shared" si="156"/>
        <v>0</v>
      </c>
      <c r="O102" s="692">
        <f t="shared" si="156"/>
        <v>0</v>
      </c>
      <c r="P102" s="704">
        <f t="shared" si="156"/>
        <v>0</v>
      </c>
      <c r="Q102" s="703">
        <f t="shared" si="156"/>
        <v>0</v>
      </c>
      <c r="R102" s="692">
        <f t="shared" si="156"/>
        <v>0</v>
      </c>
      <c r="S102" s="704">
        <f t="shared" si="156"/>
        <v>0</v>
      </c>
      <c r="T102" s="694">
        <f t="shared" si="156"/>
        <v>0</v>
      </c>
      <c r="U102" s="692">
        <f t="shared" si="156"/>
        <v>0</v>
      </c>
      <c r="V102" s="704">
        <f t="shared" si="156"/>
        <v>0</v>
      </c>
      <c r="W102" s="1650"/>
      <c r="X102" s="1650"/>
      <c r="Y102" s="1650"/>
      <c r="Z102" s="1650"/>
      <c r="AA102" s="1650"/>
      <c r="AB102" s="1650"/>
      <c r="AC102" s="1650"/>
      <c r="AD102" s="1650"/>
      <c r="AE102" s="1650"/>
      <c r="AF102" s="1650"/>
      <c r="AG102" s="1650"/>
      <c r="AH102" s="1650"/>
      <c r="AI102" s="1650"/>
      <c r="AJ102" s="1650"/>
      <c r="AK102" s="1650"/>
      <c r="AL102" s="1650"/>
      <c r="AM102" s="1650"/>
      <c r="AN102" s="1650"/>
      <c r="AO102" s="1650"/>
      <c r="AP102" s="1650"/>
      <c r="AQ102" s="1650"/>
    </row>
    <row r="103" spans="1:43" ht="25.5" x14ac:dyDescent="0.2">
      <c r="A103" s="45" t="s">
        <v>85</v>
      </c>
      <c r="B103" s="37" t="s">
        <v>97</v>
      </c>
      <c r="C103" s="3" t="s">
        <v>186</v>
      </c>
      <c r="D103" s="703">
        <f t="shared" ref="D103:D104" si="157">D68</f>
        <v>0</v>
      </c>
      <c r="E103" s="694">
        <f t="shared" si="154"/>
        <v>0</v>
      </c>
      <c r="F103" s="694">
        <f>I103+L103+O103+R103+U103</f>
        <v>0</v>
      </c>
      <c r="G103" s="690">
        <f>J103+M103+P103+S103+V103</f>
        <v>0</v>
      </c>
      <c r="H103" s="703">
        <f t="shared" ref="H103:V103" si="158">IF(H68=0,0,H30-H68)</f>
        <v>0</v>
      </c>
      <c r="I103" s="692">
        <f t="shared" si="158"/>
        <v>0</v>
      </c>
      <c r="J103" s="704">
        <f t="shared" si="158"/>
        <v>0</v>
      </c>
      <c r="K103" s="694">
        <f t="shared" si="158"/>
        <v>0</v>
      </c>
      <c r="L103" s="692">
        <f t="shared" si="158"/>
        <v>0</v>
      </c>
      <c r="M103" s="701">
        <f t="shared" si="158"/>
        <v>0</v>
      </c>
      <c r="N103" s="703">
        <f t="shared" si="158"/>
        <v>0</v>
      </c>
      <c r="O103" s="692">
        <f t="shared" si="158"/>
        <v>0</v>
      </c>
      <c r="P103" s="704">
        <f t="shared" si="158"/>
        <v>0</v>
      </c>
      <c r="Q103" s="703">
        <f t="shared" si="158"/>
        <v>0</v>
      </c>
      <c r="R103" s="692">
        <f t="shared" si="158"/>
        <v>0</v>
      </c>
      <c r="S103" s="704">
        <f t="shared" si="158"/>
        <v>0</v>
      </c>
      <c r="T103" s="694">
        <f t="shared" si="158"/>
        <v>0</v>
      </c>
      <c r="U103" s="692">
        <f t="shared" si="158"/>
        <v>0</v>
      </c>
      <c r="V103" s="704">
        <f t="shared" si="158"/>
        <v>0</v>
      </c>
      <c r="W103" s="1650"/>
      <c r="X103" s="1650"/>
      <c r="Y103" s="1650"/>
      <c r="Z103" s="1650"/>
      <c r="AA103" s="1650"/>
      <c r="AB103" s="1650"/>
      <c r="AC103" s="1650"/>
      <c r="AD103" s="1650"/>
      <c r="AE103" s="1650"/>
      <c r="AF103" s="1650"/>
      <c r="AG103" s="1650"/>
      <c r="AH103" s="1650"/>
      <c r="AI103" s="1650"/>
      <c r="AJ103" s="1650"/>
      <c r="AK103" s="1650"/>
      <c r="AL103" s="1650"/>
      <c r="AM103" s="1650"/>
      <c r="AN103" s="1650"/>
      <c r="AO103" s="1650"/>
      <c r="AP103" s="1650"/>
      <c r="AQ103" s="1650"/>
    </row>
    <row r="104" spans="1:43" ht="26.25" customHeight="1" thickBot="1" x14ac:dyDescent="0.25">
      <c r="A104" s="975" t="s">
        <v>117</v>
      </c>
      <c r="B104" s="37" t="s">
        <v>551</v>
      </c>
      <c r="C104" s="4" t="s">
        <v>186</v>
      </c>
      <c r="D104" s="703">
        <f t="shared" si="157"/>
        <v>0</v>
      </c>
      <c r="E104" s="728">
        <f t="shared" si="154"/>
        <v>0</v>
      </c>
      <c r="F104" s="728">
        <f>I104+L104+O104+R104+U104</f>
        <v>0</v>
      </c>
      <c r="G104" s="1007">
        <f t="shared" si="155"/>
        <v>0</v>
      </c>
      <c r="H104" s="737">
        <f t="shared" ref="H104:V104" si="159">IF(H69=0,0,H31-H69)</f>
        <v>0</v>
      </c>
      <c r="I104" s="739">
        <f t="shared" si="159"/>
        <v>0</v>
      </c>
      <c r="J104" s="738">
        <f t="shared" si="159"/>
        <v>0</v>
      </c>
      <c r="K104" s="728">
        <f t="shared" si="159"/>
        <v>0</v>
      </c>
      <c r="L104" s="739">
        <f t="shared" si="159"/>
        <v>0</v>
      </c>
      <c r="M104" s="736">
        <f t="shared" si="159"/>
        <v>0</v>
      </c>
      <c r="N104" s="737">
        <f t="shared" si="159"/>
        <v>0</v>
      </c>
      <c r="O104" s="739">
        <f t="shared" si="159"/>
        <v>0</v>
      </c>
      <c r="P104" s="738">
        <f t="shared" si="159"/>
        <v>0</v>
      </c>
      <c r="Q104" s="737">
        <f t="shared" si="159"/>
        <v>0</v>
      </c>
      <c r="R104" s="739">
        <f t="shared" si="159"/>
        <v>0</v>
      </c>
      <c r="S104" s="738">
        <f t="shared" si="159"/>
        <v>0</v>
      </c>
      <c r="T104" s="728">
        <f t="shared" si="159"/>
        <v>0</v>
      </c>
      <c r="U104" s="739">
        <f t="shared" si="159"/>
        <v>0</v>
      </c>
      <c r="V104" s="738">
        <f t="shared" si="159"/>
        <v>0</v>
      </c>
      <c r="W104" s="1650"/>
      <c r="X104" s="1650"/>
      <c r="Y104" s="1650"/>
      <c r="Z104" s="1650"/>
      <c r="AA104" s="1650"/>
      <c r="AB104" s="1650"/>
      <c r="AC104" s="1650"/>
      <c r="AD104" s="1650"/>
      <c r="AE104" s="1650"/>
      <c r="AF104" s="1650"/>
      <c r="AG104" s="1650"/>
      <c r="AH104" s="1650"/>
      <c r="AI104" s="1650"/>
      <c r="AJ104" s="1650"/>
      <c r="AK104" s="1650"/>
      <c r="AL104" s="1650"/>
      <c r="AM104" s="1650"/>
      <c r="AN104" s="1650"/>
      <c r="AO104" s="1650"/>
      <c r="AP104" s="1650"/>
      <c r="AQ104" s="1650"/>
    </row>
    <row r="105" spans="1:43" x14ac:dyDescent="0.2">
      <c r="A105" s="2398" t="s">
        <v>111</v>
      </c>
      <c r="B105" s="2402" t="s">
        <v>17</v>
      </c>
      <c r="C105" s="2344" t="s">
        <v>186</v>
      </c>
      <c r="D105" s="1674">
        <f t="shared" ref="D105:D109" si="160">E105+E70</f>
        <v>0</v>
      </c>
      <c r="E105" s="2363">
        <f t="shared" si="154"/>
        <v>0</v>
      </c>
      <c r="F105" s="2363">
        <f t="shared" si="154"/>
        <v>0</v>
      </c>
      <c r="G105" s="1539">
        <f t="shared" si="155"/>
        <v>0</v>
      </c>
      <c r="H105" s="588">
        <f t="shared" ref="H105:V105" si="161">IF(H70=0,0,H32-H70)</f>
        <v>0</v>
      </c>
      <c r="I105" s="589">
        <f t="shared" si="161"/>
        <v>0</v>
      </c>
      <c r="J105" s="719">
        <f t="shared" si="161"/>
        <v>0</v>
      </c>
      <c r="K105" s="616">
        <f t="shared" si="161"/>
        <v>0</v>
      </c>
      <c r="L105" s="589">
        <f t="shared" si="161"/>
        <v>0</v>
      </c>
      <c r="M105" s="721">
        <f t="shared" si="161"/>
        <v>0</v>
      </c>
      <c r="N105" s="588">
        <f t="shared" si="161"/>
        <v>0</v>
      </c>
      <c r="O105" s="589">
        <f t="shared" si="161"/>
        <v>0</v>
      </c>
      <c r="P105" s="719">
        <f t="shared" si="161"/>
        <v>0</v>
      </c>
      <c r="Q105" s="588">
        <f t="shared" si="161"/>
        <v>0</v>
      </c>
      <c r="R105" s="589">
        <f t="shared" si="161"/>
        <v>0</v>
      </c>
      <c r="S105" s="719">
        <f t="shared" si="161"/>
        <v>0</v>
      </c>
      <c r="T105" s="616">
        <f t="shared" si="161"/>
        <v>0</v>
      </c>
      <c r="U105" s="589">
        <f t="shared" si="161"/>
        <v>0</v>
      </c>
      <c r="V105" s="719">
        <f t="shared" si="161"/>
        <v>0</v>
      </c>
      <c r="W105" s="1650"/>
      <c r="X105" s="1650"/>
      <c r="Y105" s="1650"/>
      <c r="Z105" s="1650"/>
      <c r="AA105" s="1650"/>
      <c r="AB105" s="1650"/>
      <c r="AC105" s="1650"/>
      <c r="AD105" s="1650"/>
      <c r="AE105" s="1650"/>
      <c r="AF105" s="1650"/>
      <c r="AG105" s="1650"/>
      <c r="AH105" s="1650"/>
      <c r="AI105" s="1650"/>
      <c r="AJ105" s="1650"/>
      <c r="AK105" s="1650"/>
      <c r="AL105" s="1650"/>
      <c r="AM105" s="1650"/>
      <c r="AN105" s="1650"/>
      <c r="AO105" s="1650"/>
      <c r="AP105" s="1650"/>
      <c r="AQ105" s="1650"/>
    </row>
    <row r="106" spans="1:43" x14ac:dyDescent="0.2">
      <c r="A106" s="977" t="s">
        <v>112</v>
      </c>
      <c r="B106" s="141" t="s">
        <v>109</v>
      </c>
      <c r="C106" s="65" t="s">
        <v>186</v>
      </c>
      <c r="D106" s="705">
        <f t="shared" si="160"/>
        <v>0</v>
      </c>
      <c r="E106" s="702">
        <f t="shared" si="154"/>
        <v>0</v>
      </c>
      <c r="F106" s="702">
        <f t="shared" si="154"/>
        <v>0</v>
      </c>
      <c r="G106" s="881">
        <f t="shared" si="155"/>
        <v>0</v>
      </c>
      <c r="H106" s="705">
        <f t="shared" ref="H106:V106" si="162">IF(H71=0,0,H33-H71)</f>
        <v>0</v>
      </c>
      <c r="I106" s="689">
        <f t="shared" si="162"/>
        <v>0</v>
      </c>
      <c r="J106" s="706">
        <f t="shared" si="162"/>
        <v>0</v>
      </c>
      <c r="K106" s="702">
        <f t="shared" si="162"/>
        <v>0</v>
      </c>
      <c r="L106" s="689">
        <f t="shared" si="162"/>
        <v>0</v>
      </c>
      <c r="M106" s="700">
        <f t="shared" si="162"/>
        <v>0</v>
      </c>
      <c r="N106" s="705">
        <f t="shared" si="162"/>
        <v>0</v>
      </c>
      <c r="O106" s="689">
        <f t="shared" si="162"/>
        <v>0</v>
      </c>
      <c r="P106" s="706">
        <f t="shared" si="162"/>
        <v>0</v>
      </c>
      <c r="Q106" s="705">
        <f t="shared" si="162"/>
        <v>0</v>
      </c>
      <c r="R106" s="689">
        <f t="shared" si="162"/>
        <v>0</v>
      </c>
      <c r="S106" s="706">
        <f t="shared" si="162"/>
        <v>0</v>
      </c>
      <c r="T106" s="702">
        <f t="shared" si="162"/>
        <v>0</v>
      </c>
      <c r="U106" s="689">
        <f t="shared" si="162"/>
        <v>0</v>
      </c>
      <c r="V106" s="706">
        <f t="shared" si="162"/>
        <v>0</v>
      </c>
      <c r="W106" s="1650"/>
      <c r="X106" s="1650"/>
      <c r="Y106" s="1650"/>
      <c r="Z106" s="1650"/>
      <c r="AA106" s="1650"/>
      <c r="AB106" s="1650"/>
      <c r="AC106" s="1650"/>
      <c r="AD106" s="1650"/>
      <c r="AE106" s="1650"/>
      <c r="AF106" s="1650"/>
      <c r="AG106" s="1650"/>
      <c r="AH106" s="1650"/>
      <c r="AI106" s="1650"/>
      <c r="AJ106" s="1650"/>
      <c r="AK106" s="1650"/>
      <c r="AL106" s="1650"/>
      <c r="AM106" s="1650"/>
      <c r="AN106" s="1650"/>
      <c r="AO106" s="1650"/>
      <c r="AP106" s="1650"/>
      <c r="AQ106" s="1650"/>
    </row>
    <row r="107" spans="1:43" ht="13.5" thickBot="1" x14ac:dyDescent="0.25">
      <c r="A107" s="980" t="s">
        <v>113</v>
      </c>
      <c r="B107" s="2385" t="s">
        <v>2</v>
      </c>
      <c r="C107" s="965" t="s">
        <v>186</v>
      </c>
      <c r="D107" s="1671">
        <f t="shared" si="160"/>
        <v>0</v>
      </c>
      <c r="E107" s="2369">
        <f t="shared" si="154"/>
        <v>0</v>
      </c>
      <c r="F107" s="2369">
        <f t="shared" si="154"/>
        <v>0</v>
      </c>
      <c r="G107" s="1471">
        <f t="shared" si="155"/>
        <v>0</v>
      </c>
      <c r="H107" s="1668">
        <f t="shared" ref="H107:V107" si="163">IF(H72=0,0,H34-H72)</f>
        <v>0</v>
      </c>
      <c r="I107" s="687">
        <f t="shared" si="163"/>
        <v>0</v>
      </c>
      <c r="J107" s="2681">
        <f t="shared" si="163"/>
        <v>0</v>
      </c>
      <c r="K107" s="1669">
        <f t="shared" si="163"/>
        <v>0</v>
      </c>
      <c r="L107" s="687">
        <f t="shared" si="163"/>
        <v>0</v>
      </c>
      <c r="M107" s="2682">
        <f t="shared" si="163"/>
        <v>0</v>
      </c>
      <c r="N107" s="1668">
        <f t="shared" si="163"/>
        <v>0</v>
      </c>
      <c r="O107" s="687">
        <f t="shared" si="163"/>
        <v>0</v>
      </c>
      <c r="P107" s="2681">
        <f t="shared" si="163"/>
        <v>0</v>
      </c>
      <c r="Q107" s="1668">
        <f t="shared" si="163"/>
        <v>0</v>
      </c>
      <c r="R107" s="687">
        <f t="shared" si="163"/>
        <v>0</v>
      </c>
      <c r="S107" s="2681">
        <f t="shared" si="163"/>
        <v>0</v>
      </c>
      <c r="T107" s="1669">
        <f t="shared" si="163"/>
        <v>0</v>
      </c>
      <c r="U107" s="687">
        <f t="shared" si="163"/>
        <v>0</v>
      </c>
      <c r="V107" s="2681">
        <f t="shared" si="163"/>
        <v>0</v>
      </c>
      <c r="W107" s="1650"/>
      <c r="X107" s="1650"/>
      <c r="Y107" s="1650"/>
      <c r="Z107" s="1650"/>
      <c r="AA107" s="1650"/>
      <c r="AB107" s="1650"/>
      <c r="AC107" s="1650"/>
      <c r="AD107" s="1650"/>
      <c r="AE107" s="1650"/>
      <c r="AF107" s="1650"/>
      <c r="AG107" s="1650"/>
      <c r="AH107" s="1650"/>
      <c r="AI107" s="1650"/>
      <c r="AJ107" s="1650"/>
      <c r="AK107" s="1650"/>
      <c r="AL107" s="1650"/>
      <c r="AM107" s="1650"/>
      <c r="AN107" s="1650"/>
      <c r="AO107" s="1650"/>
      <c r="AP107" s="1650"/>
      <c r="AQ107" s="1650"/>
    </row>
    <row r="108" spans="1:43" ht="13.5" thickBot="1" x14ac:dyDescent="0.25">
      <c r="A108" s="981" t="s">
        <v>114</v>
      </c>
      <c r="B108" s="332" t="s">
        <v>3</v>
      </c>
      <c r="C108" s="318" t="s">
        <v>186</v>
      </c>
      <c r="D108" s="780">
        <f t="shared" si="160"/>
        <v>0</v>
      </c>
      <c r="E108" s="782">
        <f t="shared" si="154"/>
        <v>0</v>
      </c>
      <c r="F108" s="782">
        <f t="shared" si="154"/>
        <v>0</v>
      </c>
      <c r="G108" s="379">
        <f t="shared" si="155"/>
        <v>0</v>
      </c>
      <c r="H108" s="1671">
        <f t="shared" ref="H108:V108" si="164">IF(H73=0,0,H35-H73)</f>
        <v>0</v>
      </c>
      <c r="I108" s="1472">
        <f t="shared" si="164"/>
        <v>0</v>
      </c>
      <c r="J108" s="1474">
        <f t="shared" si="164"/>
        <v>0</v>
      </c>
      <c r="K108" s="2369">
        <f t="shared" si="164"/>
        <v>0</v>
      </c>
      <c r="L108" s="1472">
        <f t="shared" si="164"/>
        <v>0</v>
      </c>
      <c r="M108" s="2403">
        <f t="shared" si="164"/>
        <v>0</v>
      </c>
      <c r="N108" s="1671">
        <f t="shared" si="164"/>
        <v>0</v>
      </c>
      <c r="O108" s="1472">
        <f t="shared" si="164"/>
        <v>0</v>
      </c>
      <c r="P108" s="1474">
        <f t="shared" si="164"/>
        <v>0</v>
      </c>
      <c r="Q108" s="1671">
        <f t="shared" si="164"/>
        <v>0</v>
      </c>
      <c r="R108" s="1472">
        <f t="shared" si="164"/>
        <v>0</v>
      </c>
      <c r="S108" s="1474">
        <f t="shared" si="164"/>
        <v>0</v>
      </c>
      <c r="T108" s="2369">
        <f t="shared" si="164"/>
        <v>0</v>
      </c>
      <c r="U108" s="1472">
        <f t="shared" si="164"/>
        <v>0</v>
      </c>
      <c r="V108" s="1474">
        <f t="shared" si="164"/>
        <v>0</v>
      </c>
      <c r="W108" s="1650"/>
      <c r="X108" s="1650"/>
      <c r="Y108" s="1650"/>
      <c r="Z108" s="1650"/>
      <c r="AA108" s="1650"/>
      <c r="AB108" s="1650"/>
      <c r="AC108" s="1650"/>
      <c r="AD108" s="1650"/>
      <c r="AE108" s="1650"/>
      <c r="AF108" s="1650"/>
      <c r="AG108" s="1650"/>
      <c r="AH108" s="1650"/>
      <c r="AI108" s="1650"/>
      <c r="AJ108" s="1650"/>
      <c r="AK108" s="1650"/>
      <c r="AL108" s="1650"/>
      <c r="AM108" s="1650"/>
      <c r="AN108" s="1650"/>
      <c r="AO108" s="1650"/>
      <c r="AP108" s="1650"/>
      <c r="AQ108" s="1650"/>
    </row>
    <row r="109" spans="1:43" ht="19.899999999999999" customHeight="1" thickBot="1" x14ac:dyDescent="0.25">
      <c r="A109" s="982" t="s">
        <v>115</v>
      </c>
      <c r="B109" s="329" t="s">
        <v>28</v>
      </c>
      <c r="C109" s="32" t="s">
        <v>186</v>
      </c>
      <c r="D109" s="1622">
        <f t="shared" si="160"/>
        <v>0</v>
      </c>
      <c r="E109" s="1621">
        <f t="shared" si="154"/>
        <v>0</v>
      </c>
      <c r="F109" s="1621">
        <f t="shared" si="154"/>
        <v>0</v>
      </c>
      <c r="G109" s="2680">
        <f t="shared" si="155"/>
        <v>0</v>
      </c>
      <c r="H109" s="780">
        <f t="shared" ref="H109:V109" si="165">IF(H74=0,0,H36-H74)</f>
        <v>0</v>
      </c>
      <c r="I109" s="383">
        <f t="shared" si="165"/>
        <v>0</v>
      </c>
      <c r="J109" s="781">
        <f t="shared" si="165"/>
        <v>0</v>
      </c>
      <c r="K109" s="782">
        <f t="shared" si="165"/>
        <v>0</v>
      </c>
      <c r="L109" s="383">
        <f t="shared" si="165"/>
        <v>0</v>
      </c>
      <c r="M109" s="1629">
        <f t="shared" si="165"/>
        <v>0</v>
      </c>
      <c r="N109" s="780">
        <f t="shared" si="165"/>
        <v>0</v>
      </c>
      <c r="O109" s="383">
        <f t="shared" si="165"/>
        <v>0</v>
      </c>
      <c r="P109" s="781">
        <f t="shared" si="165"/>
        <v>0</v>
      </c>
      <c r="Q109" s="780">
        <f t="shared" si="165"/>
        <v>0</v>
      </c>
      <c r="R109" s="383">
        <f t="shared" si="165"/>
        <v>0</v>
      </c>
      <c r="S109" s="781">
        <f t="shared" si="165"/>
        <v>0</v>
      </c>
      <c r="T109" s="782">
        <f t="shared" si="165"/>
        <v>0</v>
      </c>
      <c r="U109" s="383">
        <f t="shared" si="165"/>
        <v>0</v>
      </c>
      <c r="V109" s="781">
        <f t="shared" si="165"/>
        <v>0</v>
      </c>
      <c r="W109" s="1650"/>
      <c r="X109" s="1650"/>
      <c r="Y109" s="1650"/>
      <c r="Z109" s="1650"/>
      <c r="AA109" s="1650"/>
      <c r="AB109" s="1650"/>
      <c r="AC109" s="1650"/>
      <c r="AD109" s="1650"/>
      <c r="AE109" s="1650"/>
      <c r="AF109" s="1650"/>
      <c r="AG109" s="1650"/>
      <c r="AH109" s="1650"/>
      <c r="AI109" s="1650"/>
      <c r="AJ109" s="1650"/>
      <c r="AK109" s="1650"/>
      <c r="AL109" s="1650"/>
      <c r="AM109" s="1650"/>
      <c r="AN109" s="1650"/>
      <c r="AO109" s="1650"/>
      <c r="AP109" s="1650"/>
      <c r="AQ109" s="1650"/>
    </row>
    <row r="110" spans="1:43" ht="14.45" customHeight="1" x14ac:dyDescent="0.2">
      <c r="A110" s="2540"/>
      <c r="B110" s="2541"/>
      <c r="C110" s="2541"/>
      <c r="D110" s="2541"/>
      <c r="E110" s="2541"/>
      <c r="F110" s="2541"/>
      <c r="G110" s="2541"/>
      <c r="H110" s="2541"/>
      <c r="I110" s="2541"/>
      <c r="J110" s="2541"/>
      <c r="K110" s="2541"/>
      <c r="L110" s="2541"/>
      <c r="M110" s="2541"/>
      <c r="N110" s="2541"/>
      <c r="O110" s="2541"/>
      <c r="P110" s="2541"/>
      <c r="Q110" s="2541"/>
      <c r="R110" s="2303"/>
      <c r="S110" s="2303"/>
      <c r="T110" s="1905"/>
      <c r="U110" s="1905"/>
      <c r="V110" s="1905"/>
    </row>
    <row r="111" spans="1:43" x14ac:dyDescent="0.2">
      <c r="B111" s="1720" t="s">
        <v>871</v>
      </c>
    </row>
    <row r="112" spans="1:43" x14ac:dyDescent="0.2">
      <c r="B112" s="1720" t="s">
        <v>870</v>
      </c>
    </row>
    <row r="113" spans="2:2" x14ac:dyDescent="0.2">
      <c r="B113" s="40"/>
    </row>
    <row r="121" spans="2:2" x14ac:dyDescent="0.2">
      <c r="B121" s="201"/>
    </row>
    <row r="122" spans="2:2" x14ac:dyDescent="0.2">
      <c r="B122" s="201"/>
    </row>
  </sheetData>
  <sheetProtection algorithmName="SHA-512" hashValue="PE1u7Nb3tYnfD6K8uu2B+pHAAIjlUfYHwl/xPmx7kgbl7tUjwHrRKETM0+xeG/pQhMLgoaohwxjqYNoooxqfWQ==" saltValue="TQrRPC1AmU9BaQLeRxp7cA==" spinCount="100000" sheet="1" formatCells="0" formatColumns="0" formatRows="0"/>
  <mergeCells count="49">
    <mergeCell ref="Q46:S46"/>
    <mergeCell ref="T46:V46"/>
    <mergeCell ref="A79:A82"/>
    <mergeCell ref="B79:B82"/>
    <mergeCell ref="C79:C82"/>
    <mergeCell ref="D80:G80"/>
    <mergeCell ref="H80:J81"/>
    <mergeCell ref="D81:D82"/>
    <mergeCell ref="E81:E82"/>
    <mergeCell ref="G81:G82"/>
    <mergeCell ref="K80:V80"/>
    <mergeCell ref="K81:M81"/>
    <mergeCell ref="N81:P81"/>
    <mergeCell ref="Q81:S81"/>
    <mergeCell ref="T81:V81"/>
    <mergeCell ref="F46:F47"/>
    <mergeCell ref="AO7:AQ8"/>
    <mergeCell ref="W7:Y8"/>
    <mergeCell ref="Z7:AB8"/>
    <mergeCell ref="AC7:AE8"/>
    <mergeCell ref="AI7:AK8"/>
    <mergeCell ref="AL7:AN8"/>
    <mergeCell ref="K8:M8"/>
    <mergeCell ref="N8:P8"/>
    <mergeCell ref="Q8:S8"/>
    <mergeCell ref="T8:V8"/>
    <mergeCell ref="K7:V7"/>
    <mergeCell ref="E8:E9"/>
    <mergeCell ref="D8:D9"/>
    <mergeCell ref="H7:J8"/>
    <mergeCell ref="D7:G7"/>
    <mergeCell ref="G8:G9"/>
    <mergeCell ref="F8:F9"/>
    <mergeCell ref="F81:F82"/>
    <mergeCell ref="A6:A9"/>
    <mergeCell ref="B6:B9"/>
    <mergeCell ref="C6:C9"/>
    <mergeCell ref="AF7:AH8"/>
    <mergeCell ref="A44:A47"/>
    <mergeCell ref="B44:B47"/>
    <mergeCell ref="C44:C47"/>
    <mergeCell ref="D45:G45"/>
    <mergeCell ref="H45:J46"/>
    <mergeCell ref="D46:D47"/>
    <mergeCell ref="E46:E47"/>
    <mergeCell ref="G46:G47"/>
    <mergeCell ref="K45:V45"/>
    <mergeCell ref="K46:M46"/>
    <mergeCell ref="N46:P46"/>
  </mergeCells>
  <conditionalFormatting sqref="AR11:AT36">
    <cfRule type="expression" dxfId="12" priority="2">
      <formula>AR11="ERR!"</formula>
    </cfRule>
  </conditionalFormatting>
  <conditionalFormatting sqref="AS9">
    <cfRule type="expression" dxfId="11" priority="1">
      <formula>AS9="ERR!"</formula>
    </cfRule>
  </conditionalFormatting>
  <printOptions horizontalCentered="1" verticalCentered="1"/>
  <pageMargins left="0.31496062992125984" right="0.11811023622047245" top="0.35433070866141736" bottom="0.35433070866141736" header="0.31496062992125984" footer="0"/>
  <pageSetup paperSize="9" scale="50" orientation="landscape" r:id="rId1"/>
  <headerFooter>
    <oddHeader>&amp;RFișa A6</oddHeader>
    <oddFooter>&amp;RPag. &amp;P</oddFooter>
  </headerFooter>
  <rowBreaks count="2" manualBreakCount="2">
    <brk id="41" max="45" man="1"/>
    <brk id="76" max="21" man="1"/>
  </rowBreaks>
  <colBreaks count="1" manualBreakCount="1">
    <brk id="22" max="39"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C2F6-2908-4928-8ACA-47F0DDDC8BD3}">
  <sheetPr>
    <tabColor rgb="FFFF9900"/>
  </sheetPr>
  <dimension ref="A1:AT125"/>
  <sheetViews>
    <sheetView zoomScale="115" zoomScaleNormal="115" zoomScaleSheetLayoutView="55" workbookViewId="0">
      <pane xSplit="3" ySplit="10" topLeftCell="D47" activePane="bottomRight" state="frozen"/>
      <selection pane="topRight" activeCell="D1" sqref="D1"/>
      <selection pane="bottomLeft" activeCell="A11" sqref="A11"/>
      <selection pane="bottomRight" activeCell="B39" sqref="B39"/>
    </sheetView>
  </sheetViews>
  <sheetFormatPr defaultColWidth="8.85546875" defaultRowHeight="12.75" x14ac:dyDescent="0.2"/>
  <cols>
    <col min="1" max="1" width="3.85546875" style="17" customWidth="1"/>
    <col min="2" max="2" width="34.28515625" style="16" customWidth="1"/>
    <col min="3" max="3" width="6.5703125" style="39" customWidth="1"/>
    <col min="4" max="4" width="14.42578125" style="15" customWidth="1"/>
    <col min="5" max="7" width="11.85546875" style="15" customWidth="1"/>
    <col min="8" max="8" width="11.42578125" style="15" customWidth="1"/>
    <col min="9" max="9" width="12" style="15" customWidth="1"/>
    <col min="10" max="10" width="9.5703125" style="15" customWidth="1"/>
    <col min="11" max="11" width="10.42578125" style="15" customWidth="1"/>
    <col min="12" max="12" width="11.7109375" style="15" customWidth="1"/>
    <col min="13" max="13" width="10.7109375" style="15" customWidth="1"/>
    <col min="14" max="14" width="11.28515625" style="15" customWidth="1"/>
    <col min="15" max="16" width="10.28515625" style="15" customWidth="1"/>
    <col min="17" max="17" width="12.5703125" style="15" customWidth="1"/>
    <col min="18" max="18" width="10.5703125" style="15" customWidth="1"/>
    <col min="19" max="19" width="11.28515625" style="15" customWidth="1"/>
    <col min="20" max="20" width="12.7109375" style="16" customWidth="1"/>
    <col min="21" max="21" width="11.28515625" style="16" customWidth="1"/>
    <col min="22" max="22" width="11.140625" style="16" customWidth="1"/>
    <col min="23" max="23" width="11.7109375" style="16" customWidth="1"/>
    <col min="24" max="24" width="10.28515625" style="16" customWidth="1"/>
    <col min="25" max="25" width="10" style="16" customWidth="1"/>
    <col min="26" max="26" width="12.140625" style="16" customWidth="1"/>
    <col min="27" max="27" width="8.85546875" style="16"/>
    <col min="28" max="28" width="10" style="16" customWidth="1"/>
    <col min="29" max="29" width="10.5703125" style="16" customWidth="1"/>
    <col min="30" max="31" width="8.85546875" style="16"/>
    <col min="32" max="32" width="10.42578125" style="16" customWidth="1"/>
    <col min="33" max="33" width="9.140625" style="16" bestFit="1" customWidth="1"/>
    <col min="34" max="34" width="8.85546875" style="16"/>
    <col min="35" max="35" width="11" style="16" customWidth="1"/>
    <col min="36" max="36" width="9.7109375" style="16" customWidth="1"/>
    <col min="37" max="37" width="9.5703125" style="16" customWidth="1"/>
    <col min="38" max="38" width="11.5703125" style="16" customWidth="1"/>
    <col min="39" max="39" width="9.7109375" style="16" customWidth="1"/>
    <col min="40" max="40" width="9" style="16" customWidth="1"/>
    <col min="41" max="41" width="12.85546875" style="16" customWidth="1"/>
    <col min="42" max="42" width="12.140625" style="16" customWidth="1"/>
    <col min="43" max="43" width="12" style="16" customWidth="1"/>
    <col min="44" max="44" width="7.5703125" style="15" customWidth="1"/>
    <col min="45" max="45" width="6.42578125" style="15" customWidth="1"/>
    <col min="46" max="46" width="7" style="16" customWidth="1"/>
    <col min="47" max="16384" width="8.85546875" style="16"/>
  </cols>
  <sheetData>
    <row r="1" spans="1:46" ht="21" customHeight="1" thickBot="1" x14ac:dyDescent="0.4">
      <c r="B1" s="539" t="s">
        <v>100</v>
      </c>
      <c r="C1" s="1870" t="str">
        <f>A3_Avizat!$C$1</f>
        <v>Denumire operator</v>
      </c>
      <c r="D1" s="1871"/>
      <c r="E1" s="1872"/>
      <c r="F1" s="1872"/>
      <c r="G1" s="537"/>
      <c r="H1" s="537"/>
      <c r="I1" s="537"/>
      <c r="J1" s="537"/>
      <c r="K1" s="538"/>
      <c r="L1" s="534"/>
      <c r="M1" s="534"/>
      <c r="N1" s="534"/>
      <c r="O1" s="534"/>
      <c r="P1" s="534"/>
      <c r="Q1" s="534"/>
      <c r="R1" s="534"/>
      <c r="S1" s="534"/>
      <c r="T1" s="534"/>
      <c r="U1" s="534"/>
      <c r="V1" s="756" t="s">
        <v>390</v>
      </c>
      <c r="AG1" s="58"/>
      <c r="AH1" s="58"/>
      <c r="AI1" s="58"/>
      <c r="AQ1" s="756" t="s">
        <v>390</v>
      </c>
    </row>
    <row r="2" spans="1:46" ht="19.149999999999999" customHeight="1" thickBot="1" x14ac:dyDescent="0.3">
      <c r="A2" s="16"/>
      <c r="B2" s="284" t="s">
        <v>450</v>
      </c>
      <c r="C2" s="1873">
        <f>A3_Avizat!$C$3</f>
        <v>2026</v>
      </c>
      <c r="D2" s="1874"/>
      <c r="E2" s="1875"/>
      <c r="F2" s="1875"/>
      <c r="G2" s="203"/>
      <c r="H2" s="203"/>
      <c r="I2" s="203"/>
      <c r="J2" s="203"/>
      <c r="K2" s="204"/>
      <c r="L2" s="535"/>
      <c r="M2" s="535"/>
      <c r="N2" s="535"/>
      <c r="O2" s="535"/>
      <c r="P2" s="535"/>
      <c r="Q2" s="535"/>
      <c r="R2" s="535"/>
      <c r="S2" s="535"/>
      <c r="T2" s="535"/>
      <c r="U2" s="535"/>
      <c r="V2" s="535"/>
      <c r="AC2" s="2433"/>
      <c r="AD2" s="2433"/>
      <c r="AE2" s="2433"/>
      <c r="AF2" s="2433"/>
      <c r="AG2" s="2433"/>
      <c r="AH2" s="2433"/>
      <c r="AI2" s="2433"/>
    </row>
    <row r="3" spans="1:46" ht="16.149999999999999" customHeight="1" x14ac:dyDescent="0.2">
      <c r="A3" s="16"/>
      <c r="B3" s="324"/>
      <c r="C3" s="16"/>
      <c r="D3" s="16"/>
      <c r="E3" s="16"/>
      <c r="F3" s="16"/>
      <c r="G3" s="16"/>
      <c r="H3" s="16"/>
      <c r="I3" s="16"/>
      <c r="J3" s="16"/>
      <c r="K3" s="16"/>
      <c r="L3" s="16"/>
      <c r="M3" s="16"/>
      <c r="N3" s="16"/>
      <c r="O3" s="16"/>
      <c r="P3" s="16"/>
      <c r="Q3" s="16"/>
      <c r="R3" s="16"/>
      <c r="S3" s="16"/>
      <c r="AC3" s="337"/>
      <c r="AD3" s="337"/>
      <c r="AE3" s="337"/>
      <c r="AF3" s="337"/>
      <c r="AG3" s="337"/>
      <c r="AH3" s="337"/>
      <c r="AI3" s="337"/>
      <c r="AP3" s="2361" t="e">
        <f>AP12/F12</f>
        <v>#DIV/0!</v>
      </c>
    </row>
    <row r="4" spans="1:46" ht="15.75" x14ac:dyDescent="0.25">
      <c r="A4" s="68"/>
      <c r="B4" s="529" t="s">
        <v>427</v>
      </c>
      <c r="C4" s="68"/>
      <c r="D4" s="68"/>
      <c r="E4" s="68"/>
      <c r="F4" s="68"/>
      <c r="G4" s="68"/>
      <c r="H4" s="68"/>
      <c r="I4" s="68"/>
      <c r="J4" s="68"/>
      <c r="K4" s="68"/>
      <c r="L4" s="68"/>
      <c r="M4" s="68"/>
      <c r="N4" s="68"/>
      <c r="O4" s="68"/>
      <c r="P4" s="68"/>
      <c r="Q4" s="16"/>
      <c r="R4" s="68"/>
      <c r="S4" s="68"/>
      <c r="T4" s="68"/>
      <c r="U4" s="68"/>
      <c r="V4" s="68"/>
      <c r="AD4" s="337"/>
      <c r="AG4" s="337"/>
      <c r="AH4" s="337"/>
      <c r="AL4" s="214"/>
      <c r="AM4" s="214"/>
      <c r="AN4" s="214"/>
      <c r="AP4" s="2361" t="e">
        <f>AP12/F12</f>
        <v>#DIV/0!</v>
      </c>
    </row>
    <row r="5" spans="1:46" s="35" customFormat="1" ht="19.5" customHeight="1" thickBot="1" x14ac:dyDescent="0.3">
      <c r="A5" s="1728"/>
      <c r="B5" s="1676" t="s">
        <v>683</v>
      </c>
      <c r="C5" s="1658"/>
      <c r="D5" s="1677"/>
      <c r="E5" s="1677" t="s">
        <v>76</v>
      </c>
      <c r="F5" s="41"/>
      <c r="G5" s="41"/>
      <c r="H5" s="41"/>
      <c r="I5" s="41"/>
      <c r="J5" s="41"/>
      <c r="K5" s="41"/>
      <c r="L5" s="41"/>
      <c r="M5" s="41"/>
      <c r="N5" s="41"/>
      <c r="O5" s="41"/>
      <c r="P5" s="41"/>
      <c r="Q5" s="41"/>
      <c r="R5" s="41"/>
      <c r="S5" s="41"/>
      <c r="V5" s="1726" t="s">
        <v>663</v>
      </c>
      <c r="AQ5" s="1726" t="s">
        <v>663</v>
      </c>
      <c r="AR5" s="39"/>
      <c r="AS5" s="39"/>
    </row>
    <row r="6" spans="1:46" ht="20.45" customHeight="1" thickBot="1" x14ac:dyDescent="0.25">
      <c r="A6" s="2835" t="s">
        <v>11</v>
      </c>
      <c r="B6" s="2837" t="s">
        <v>103</v>
      </c>
      <c r="C6" s="2892" t="s">
        <v>5</v>
      </c>
      <c r="D6" s="192"/>
      <c r="E6" s="212"/>
      <c r="F6" s="212"/>
      <c r="G6" s="212"/>
      <c r="H6" s="212"/>
      <c r="I6" s="212"/>
      <c r="J6" s="212"/>
      <c r="K6" s="212"/>
      <c r="L6" s="212"/>
      <c r="M6" s="212"/>
      <c r="N6" s="1606" t="s">
        <v>682</v>
      </c>
      <c r="O6" s="1606"/>
      <c r="P6" s="1606"/>
      <c r="Q6" s="1606"/>
      <c r="R6" s="1610">
        <f>$C$2</f>
        <v>2026</v>
      </c>
      <c r="S6" s="1606"/>
      <c r="T6" s="1606"/>
      <c r="U6" s="1606"/>
      <c r="V6" s="1612"/>
      <c r="W6" s="1606"/>
      <c r="X6" s="1606"/>
      <c r="Y6" s="1606"/>
      <c r="Z6" s="1606"/>
      <c r="AA6" s="1606"/>
      <c r="AB6" s="1606"/>
      <c r="AC6" s="1606"/>
      <c r="AD6" s="1606"/>
      <c r="AE6" s="1606" t="str">
        <f>N6</f>
        <v xml:space="preserve">Preț/Tarif PROPUS de operator </v>
      </c>
      <c r="AF6" s="1606"/>
      <c r="AG6" s="1606"/>
      <c r="AH6" s="1606"/>
      <c r="AI6" s="1606"/>
      <c r="AJ6" s="1610">
        <f>$C$2</f>
        <v>2026</v>
      </c>
      <c r="AK6" s="1606"/>
      <c r="AL6" s="1606"/>
      <c r="AM6" s="196"/>
      <c r="AN6" s="196"/>
      <c r="AO6" s="51"/>
      <c r="AP6" s="51"/>
      <c r="AQ6" s="52"/>
    </row>
    <row r="7" spans="1:46" ht="19.899999999999999" customHeight="1" x14ac:dyDescent="0.2">
      <c r="A7" s="2836"/>
      <c r="B7" s="2838"/>
      <c r="C7" s="2840"/>
      <c r="D7" s="3110" t="s">
        <v>99</v>
      </c>
      <c r="E7" s="3111"/>
      <c r="F7" s="3111"/>
      <c r="G7" s="3111"/>
      <c r="H7" s="3085" t="s">
        <v>283</v>
      </c>
      <c r="I7" s="3086"/>
      <c r="J7" s="3087"/>
      <c r="K7" s="3119" t="s">
        <v>506</v>
      </c>
      <c r="L7" s="3120"/>
      <c r="M7" s="3121"/>
      <c r="N7" s="3095" t="s">
        <v>505</v>
      </c>
      <c r="O7" s="3096"/>
      <c r="P7" s="3097"/>
      <c r="Q7" s="3096" t="s">
        <v>720</v>
      </c>
      <c r="R7" s="3096"/>
      <c r="S7" s="3096"/>
      <c r="T7" s="3095" t="s">
        <v>820</v>
      </c>
      <c r="U7" s="3096"/>
      <c r="V7" s="3097"/>
      <c r="W7" s="2887" t="s">
        <v>4</v>
      </c>
      <c r="X7" s="2887"/>
      <c r="Y7" s="2888"/>
      <c r="Z7" s="2887" t="s">
        <v>335</v>
      </c>
      <c r="AA7" s="2887"/>
      <c r="AB7" s="2887"/>
      <c r="AC7" s="3116" t="s">
        <v>336</v>
      </c>
      <c r="AD7" s="2882"/>
      <c r="AE7" s="3117"/>
      <c r="AF7" s="2962" t="s">
        <v>337</v>
      </c>
      <c r="AG7" s="2887"/>
      <c r="AH7" s="2888"/>
      <c r="AI7" s="2887" t="s">
        <v>338</v>
      </c>
      <c r="AJ7" s="2887"/>
      <c r="AK7" s="2887"/>
      <c r="AL7" s="2829" t="s">
        <v>241</v>
      </c>
      <c r="AM7" s="2830"/>
      <c r="AN7" s="2831"/>
      <c r="AO7" s="3112" t="s">
        <v>107</v>
      </c>
      <c r="AP7" s="3112"/>
      <c r="AQ7" s="3113"/>
    </row>
    <row r="8" spans="1:46" ht="42.75" customHeight="1" thickBot="1" x14ac:dyDescent="0.25">
      <c r="A8" s="2836"/>
      <c r="B8" s="2838"/>
      <c r="C8" s="2840"/>
      <c r="D8" s="2863" t="s">
        <v>771</v>
      </c>
      <c r="E8" s="2862" t="s">
        <v>548</v>
      </c>
      <c r="F8" s="2862" t="s">
        <v>780</v>
      </c>
      <c r="G8" s="2866" t="s">
        <v>108</v>
      </c>
      <c r="H8" s="3088"/>
      <c r="I8" s="3089"/>
      <c r="J8" s="3090"/>
      <c r="K8" s="3098"/>
      <c r="L8" s="3099"/>
      <c r="M8" s="3100"/>
      <c r="N8" s="3098"/>
      <c r="O8" s="3099"/>
      <c r="P8" s="3100"/>
      <c r="Q8" s="3099"/>
      <c r="R8" s="3099"/>
      <c r="S8" s="3099"/>
      <c r="T8" s="3098"/>
      <c r="U8" s="3099"/>
      <c r="V8" s="3100"/>
      <c r="W8" s="2833"/>
      <c r="X8" s="2833"/>
      <c r="Y8" s="2834"/>
      <c r="Z8" s="2833"/>
      <c r="AA8" s="2833"/>
      <c r="AB8" s="2833"/>
      <c r="AC8" s="2836"/>
      <c r="AD8" s="2885"/>
      <c r="AE8" s="3118"/>
      <c r="AF8" s="2832"/>
      <c r="AG8" s="2833"/>
      <c r="AH8" s="2834"/>
      <c r="AI8" s="2833"/>
      <c r="AJ8" s="2833"/>
      <c r="AK8" s="2833"/>
      <c r="AL8" s="2832"/>
      <c r="AM8" s="2833"/>
      <c r="AN8" s="2834"/>
      <c r="AO8" s="3114"/>
      <c r="AP8" s="3114"/>
      <c r="AQ8" s="3115"/>
    </row>
    <row r="9" spans="1:46" ht="36.75" customHeight="1" thickBot="1" x14ac:dyDescent="0.25">
      <c r="A9" s="2836"/>
      <c r="B9" s="2838"/>
      <c r="C9" s="2841"/>
      <c r="D9" s="2864"/>
      <c r="E9" s="2852"/>
      <c r="F9" s="2852"/>
      <c r="G9" s="2853"/>
      <c r="H9" s="215" t="s">
        <v>12</v>
      </c>
      <c r="I9" s="21" t="s">
        <v>46</v>
      </c>
      <c r="J9" s="216" t="s">
        <v>47</v>
      </c>
      <c r="K9" s="215" t="s">
        <v>12</v>
      </c>
      <c r="L9" s="21" t="s">
        <v>46</v>
      </c>
      <c r="M9" s="22" t="s">
        <v>47</v>
      </c>
      <c r="N9" s="215" t="s">
        <v>12</v>
      </c>
      <c r="O9" s="21" t="s">
        <v>46</v>
      </c>
      <c r="P9" s="22" t="s">
        <v>47</v>
      </c>
      <c r="Q9" s="20" t="s">
        <v>12</v>
      </c>
      <c r="R9" s="21" t="s">
        <v>46</v>
      </c>
      <c r="S9" s="216" t="s">
        <v>47</v>
      </c>
      <c r="T9" s="215" t="s">
        <v>12</v>
      </c>
      <c r="U9" s="21" t="s">
        <v>46</v>
      </c>
      <c r="V9" s="22" t="s">
        <v>47</v>
      </c>
      <c r="W9" s="1247" t="s">
        <v>12</v>
      </c>
      <c r="X9" s="18" t="s">
        <v>46</v>
      </c>
      <c r="Y9" s="19" t="s">
        <v>47</v>
      </c>
      <c r="Z9" s="20" t="s">
        <v>12</v>
      </c>
      <c r="AA9" s="21" t="s">
        <v>46</v>
      </c>
      <c r="AB9" s="216" t="s">
        <v>47</v>
      </c>
      <c r="AC9" s="215" t="s">
        <v>12</v>
      </c>
      <c r="AD9" s="21" t="s">
        <v>46</v>
      </c>
      <c r="AE9" s="22" t="s">
        <v>47</v>
      </c>
      <c r="AF9" s="215" t="s">
        <v>12</v>
      </c>
      <c r="AG9" s="21" t="s">
        <v>46</v>
      </c>
      <c r="AH9" s="22" t="s">
        <v>47</v>
      </c>
      <c r="AI9" s="20" t="s">
        <v>12</v>
      </c>
      <c r="AJ9" s="21" t="s">
        <v>46</v>
      </c>
      <c r="AK9" s="216" t="s">
        <v>47</v>
      </c>
      <c r="AL9" s="48" t="s">
        <v>12</v>
      </c>
      <c r="AM9" s="21" t="s">
        <v>46</v>
      </c>
      <c r="AN9" s="219" t="s">
        <v>47</v>
      </c>
      <c r="AO9" s="944" t="s">
        <v>12</v>
      </c>
      <c r="AP9" s="730" t="s">
        <v>46</v>
      </c>
      <c r="AQ9" s="731" t="s">
        <v>47</v>
      </c>
      <c r="AR9" s="2406"/>
      <c r="AS9" s="2407" t="e">
        <f>IF(ABS(AP11-AQ12/G12)&lt;1,"OK!","ERR")</f>
        <v>#DIV/0!</v>
      </c>
    </row>
    <row r="10" spans="1:46" ht="13.5" thickBot="1" x14ac:dyDescent="0.25">
      <c r="A10" s="23">
        <v>0</v>
      </c>
      <c r="B10" s="24">
        <v>1</v>
      </c>
      <c r="C10" s="67">
        <v>2</v>
      </c>
      <c r="D10" s="305">
        <v>3</v>
      </c>
      <c r="E10" s="27">
        <v>4</v>
      </c>
      <c r="F10" s="27"/>
      <c r="G10" s="217">
        <v>5</v>
      </c>
      <c r="H10" s="25">
        <v>6</v>
      </c>
      <c r="I10" s="27">
        <v>7</v>
      </c>
      <c r="J10" s="110">
        <v>8</v>
      </c>
      <c r="K10" s="305">
        <f>J10+1</f>
        <v>9</v>
      </c>
      <c r="L10" s="303">
        <f>K10+1</f>
        <v>10</v>
      </c>
      <c r="M10" s="304">
        <f>L10+1</f>
        <v>11</v>
      </c>
      <c r="N10" s="326">
        <f t="shared" ref="N10:AQ10" si="0">M10+1</f>
        <v>12</v>
      </c>
      <c r="O10" s="322">
        <f t="shared" si="0"/>
        <v>13</v>
      </c>
      <c r="P10" s="304">
        <f t="shared" si="0"/>
        <v>14</v>
      </c>
      <c r="Q10" s="110">
        <f t="shared" si="0"/>
        <v>15</v>
      </c>
      <c r="R10" s="322">
        <f t="shared" si="0"/>
        <v>16</v>
      </c>
      <c r="S10" s="322">
        <f t="shared" si="0"/>
        <v>17</v>
      </c>
      <c r="T10" s="326">
        <f t="shared" si="0"/>
        <v>18</v>
      </c>
      <c r="U10" s="326">
        <f t="shared" si="0"/>
        <v>19</v>
      </c>
      <c r="V10" s="66">
        <f t="shared" si="0"/>
        <v>20</v>
      </c>
      <c r="W10" s="110">
        <f t="shared" si="0"/>
        <v>21</v>
      </c>
      <c r="X10" s="27">
        <f t="shared" si="0"/>
        <v>22</v>
      </c>
      <c r="Y10" s="110">
        <f t="shared" si="0"/>
        <v>23</v>
      </c>
      <c r="Z10" s="326">
        <f t="shared" si="0"/>
        <v>24</v>
      </c>
      <c r="AA10" s="27">
        <f t="shared" si="0"/>
        <v>25</v>
      </c>
      <c r="AB10" s="110">
        <f t="shared" si="0"/>
        <v>26</v>
      </c>
      <c r="AC10" s="326">
        <f t="shared" si="0"/>
        <v>27</v>
      </c>
      <c r="AD10" s="27">
        <f t="shared" si="0"/>
        <v>28</v>
      </c>
      <c r="AE10" s="28">
        <f t="shared" si="0"/>
        <v>29</v>
      </c>
      <c r="AF10" s="326">
        <f t="shared" si="0"/>
        <v>30</v>
      </c>
      <c r="AG10" s="27">
        <f t="shared" si="0"/>
        <v>31</v>
      </c>
      <c r="AH10" s="110">
        <f t="shared" si="0"/>
        <v>32</v>
      </c>
      <c r="AI10" s="326">
        <f t="shared" si="0"/>
        <v>33</v>
      </c>
      <c r="AJ10" s="27">
        <f t="shared" si="0"/>
        <v>34</v>
      </c>
      <c r="AK10" s="110">
        <f t="shared" si="0"/>
        <v>35</v>
      </c>
      <c r="AL10" s="326">
        <f t="shared" si="0"/>
        <v>36</v>
      </c>
      <c r="AM10" s="27">
        <f t="shared" si="0"/>
        <v>37</v>
      </c>
      <c r="AN10" s="30">
        <f t="shared" si="0"/>
        <v>38</v>
      </c>
      <c r="AO10" s="941">
        <f t="shared" si="0"/>
        <v>39</v>
      </c>
      <c r="AP10" s="942">
        <f t="shared" si="0"/>
        <v>40</v>
      </c>
      <c r="AQ10" s="940">
        <f t="shared" si="0"/>
        <v>41</v>
      </c>
    </row>
    <row r="11" spans="1:46" s="2432" customFormat="1" ht="26.45" customHeight="1" thickBot="1" x14ac:dyDescent="0.3">
      <c r="A11" s="2431"/>
      <c r="B11" s="1710" t="s">
        <v>779</v>
      </c>
      <c r="C11" s="1711" t="s">
        <v>20</v>
      </c>
      <c r="D11" s="1713">
        <v>1</v>
      </c>
      <c r="E11" s="2624">
        <f>IF(D12=0,0,E12/$D$12)</f>
        <v>0</v>
      </c>
      <c r="F11" s="2571">
        <f>IF(D12=0,0,F12/D12)</f>
        <v>0</v>
      </c>
      <c r="G11" s="2404">
        <f>IF(D12=0,0,G12/D12)</f>
        <v>0</v>
      </c>
      <c r="H11" s="2357">
        <f>IF($D$12=0,0,H12/$D$12)</f>
        <v>0</v>
      </c>
      <c r="I11" s="2572">
        <f>IF($F$12=0,0,I12/$F$12)</f>
        <v>0</v>
      </c>
      <c r="J11" s="2358">
        <f>IF(H12=0,0,J12/H12)</f>
        <v>0</v>
      </c>
      <c r="K11" s="2357">
        <f>IF($D$12=0,0,K12/$D$12)</f>
        <v>0</v>
      </c>
      <c r="L11" s="2572">
        <f>IF($F$12=0,0,L12/$F$12)</f>
        <v>0</v>
      </c>
      <c r="M11" s="2358">
        <f>IF(K12=0,0,M12/K12)</f>
        <v>0</v>
      </c>
      <c r="N11" s="2357">
        <f>IF($D$12=0,0,N12/$D$12)</f>
        <v>0</v>
      </c>
      <c r="O11" s="2572">
        <f>IF($F$12=0,0,O12/$F$12)</f>
        <v>0</v>
      </c>
      <c r="P11" s="2358">
        <f>IF(N12=0,0,P12/N12)</f>
        <v>0</v>
      </c>
      <c r="Q11" s="2357">
        <f>IF($D$12=0,0,Q12/$D$12)</f>
        <v>0</v>
      </c>
      <c r="R11" s="2572">
        <f>IF($F$12=0,0,R12/$F$12)</f>
        <v>0</v>
      </c>
      <c r="S11" s="2358">
        <f>IF(Q12=0,0,S12/Q12)</f>
        <v>0</v>
      </c>
      <c r="T11" s="2357">
        <f>IF($D$12=0,0,T12/$D$12)</f>
        <v>0</v>
      </c>
      <c r="U11" s="2572">
        <f>IF($F$12=0,0,U12/$F$12)</f>
        <v>0</v>
      </c>
      <c r="V11" s="2358">
        <f>IF(T12=0,0,V12/T12)</f>
        <v>0</v>
      </c>
      <c r="W11" s="2357">
        <f>IF($D$12=0,0,W12/$D$12)</f>
        <v>0</v>
      </c>
      <c r="X11" s="2572">
        <f>IF($F$12=0,0,X12/$F$12)</f>
        <v>0</v>
      </c>
      <c r="Y11" s="2358">
        <f>IF(W12=0,0,Y12/W12)</f>
        <v>0</v>
      </c>
      <c r="Z11" s="2357">
        <f>IF($D$12=0,0,Z12/$D$12)</f>
        <v>0</v>
      </c>
      <c r="AA11" s="2572">
        <f>IF($F$12=0,0,AA12/$F$12)</f>
        <v>0</v>
      </c>
      <c r="AB11" s="2358">
        <f>IF(Z12=0,0,AB12/Z12)</f>
        <v>0</v>
      </c>
      <c r="AC11" s="2357">
        <f>IF($D$12=0,0,AC12/$D$12)</f>
        <v>0</v>
      </c>
      <c r="AD11" s="2572">
        <f>IF($F$12=0,0,AD12/$F$12)</f>
        <v>0</v>
      </c>
      <c r="AE11" s="2358">
        <f>IF(AC12=0,0,AE12/AC12)</f>
        <v>0</v>
      </c>
      <c r="AF11" s="2357">
        <f>IF($D$12=0,0,AF12/$D$12)</f>
        <v>0</v>
      </c>
      <c r="AG11" s="2572">
        <f>IF($F$12=0,0,AG12/$F$12)</f>
        <v>0</v>
      </c>
      <c r="AH11" s="2358">
        <f>IF(AF12=0,0,AH12/AF12)</f>
        <v>0</v>
      </c>
      <c r="AI11" s="2357">
        <f>IF($D$12=0,0,AI12/$D$12)</f>
        <v>0</v>
      </c>
      <c r="AJ11" s="2572">
        <f>IF($F$12=0,0,AJ12/$F$12)</f>
        <v>0</v>
      </c>
      <c r="AK11" s="2623">
        <f>IF(AI12=0,0,AK12/AI12)</f>
        <v>0</v>
      </c>
      <c r="AL11" s="2357">
        <f>IF($D$12=0,0,AL12/$D$12)</f>
        <v>0</v>
      </c>
      <c r="AM11" s="2572">
        <f>IF($F$12=0,0,AM12/$F$12)</f>
        <v>0</v>
      </c>
      <c r="AN11" s="2623">
        <f>IF(AL12=0,0,AN12/AL12)</f>
        <v>0</v>
      </c>
      <c r="AO11" s="2357">
        <f>IF(D12=0,0,AO12/$D$12)</f>
        <v>0</v>
      </c>
      <c r="AP11" s="2572">
        <f>100%-SUM(I11,L11,O11,R11,U11,X11,AA11,AD11,AG11,AJ11,AM11)</f>
        <v>1</v>
      </c>
      <c r="AQ11" s="2358">
        <f>IF(AO12=0,0,AQ12/AO12)</f>
        <v>0</v>
      </c>
      <c r="AR11" s="1616" t="str">
        <f>IF(AP11&lt;0,"ERR!","OK")</f>
        <v>OK</v>
      </c>
      <c r="AS11" s="1616" t="str">
        <f>IF(AQ11&lt;0,"ERR!","OK")</f>
        <v>OK</v>
      </c>
      <c r="AT11" s="1255" t="str">
        <f>IF(G11&lt;0,"ERR!","OK")</f>
        <v>OK</v>
      </c>
    </row>
    <row r="12" spans="1:46" ht="30.75" thickBot="1" x14ac:dyDescent="0.25">
      <c r="A12" s="43"/>
      <c r="B12" s="33" t="s">
        <v>118</v>
      </c>
      <c r="C12" s="123" t="s">
        <v>186</v>
      </c>
      <c r="D12" s="256">
        <f t="shared" ref="D12:AN12" si="1">D13+D28+D32+D33+D34+D35+D36</f>
        <v>0</v>
      </c>
      <c r="E12" s="408">
        <f>E13+E28+E32+E33+E34+E35+E36</f>
        <v>0</v>
      </c>
      <c r="F12" s="408">
        <f>F13+F28+F32+F33+F34+F35+F36</f>
        <v>0</v>
      </c>
      <c r="G12" s="735">
        <f t="shared" si="1"/>
        <v>0</v>
      </c>
      <c r="H12" s="590">
        <f t="shared" si="1"/>
        <v>0</v>
      </c>
      <c r="I12" s="721">
        <f>I13+I28+I32+I33+I34+I35+I36</f>
        <v>0</v>
      </c>
      <c r="J12" s="721">
        <f>J13+J28+J32+J33+J34+J35+J36</f>
        <v>0</v>
      </c>
      <c r="K12" s="588">
        <f t="shared" si="1"/>
        <v>0</v>
      </c>
      <c r="L12" s="589">
        <f t="shared" si="1"/>
        <v>0</v>
      </c>
      <c r="M12" s="719">
        <f t="shared" si="1"/>
        <v>0</v>
      </c>
      <c r="N12" s="616">
        <f t="shared" si="1"/>
        <v>0</v>
      </c>
      <c r="O12" s="589">
        <f t="shared" si="1"/>
        <v>0</v>
      </c>
      <c r="P12" s="721">
        <f>P13+P28+P32+P33+P34+P35+P36</f>
        <v>0</v>
      </c>
      <c r="Q12" s="588">
        <f t="shared" si="1"/>
        <v>0</v>
      </c>
      <c r="R12" s="589">
        <f t="shared" si="1"/>
        <v>0</v>
      </c>
      <c r="S12" s="719">
        <f t="shared" si="1"/>
        <v>0</v>
      </c>
      <c r="T12" s="616">
        <f t="shared" si="1"/>
        <v>0</v>
      </c>
      <c r="U12" s="589">
        <f t="shared" si="1"/>
        <v>0</v>
      </c>
      <c r="V12" s="721">
        <f t="shared" si="1"/>
        <v>0</v>
      </c>
      <c r="W12" s="588">
        <f t="shared" si="1"/>
        <v>0</v>
      </c>
      <c r="X12" s="589">
        <f t="shared" si="1"/>
        <v>0</v>
      </c>
      <c r="Y12" s="719">
        <f t="shared" si="1"/>
        <v>0</v>
      </c>
      <c r="Z12" s="616">
        <f t="shared" si="1"/>
        <v>0</v>
      </c>
      <c r="AA12" s="589">
        <f t="shared" si="1"/>
        <v>0</v>
      </c>
      <c r="AB12" s="721">
        <f t="shared" si="1"/>
        <v>0</v>
      </c>
      <c r="AC12" s="588">
        <f t="shared" si="1"/>
        <v>0</v>
      </c>
      <c r="AD12" s="589">
        <f t="shared" si="1"/>
        <v>0</v>
      </c>
      <c r="AE12" s="719">
        <f t="shared" si="1"/>
        <v>0</v>
      </c>
      <c r="AF12" s="616">
        <f t="shared" si="1"/>
        <v>0</v>
      </c>
      <c r="AG12" s="589">
        <f t="shared" si="1"/>
        <v>0</v>
      </c>
      <c r="AH12" s="721">
        <f t="shared" si="1"/>
        <v>0</v>
      </c>
      <c r="AI12" s="588">
        <f t="shared" si="1"/>
        <v>0</v>
      </c>
      <c r="AJ12" s="589">
        <f t="shared" si="1"/>
        <v>0</v>
      </c>
      <c r="AK12" s="719">
        <f t="shared" si="1"/>
        <v>0</v>
      </c>
      <c r="AL12" s="616">
        <f t="shared" si="1"/>
        <v>0</v>
      </c>
      <c r="AM12" s="589">
        <f t="shared" si="1"/>
        <v>0</v>
      </c>
      <c r="AN12" s="721">
        <f t="shared" si="1"/>
        <v>0</v>
      </c>
      <c r="AO12" s="590">
        <f t="shared" ref="AO12:AQ12" si="2">AO13+AO28+AO32+AO33+AO34+AO35+AO36</f>
        <v>0</v>
      </c>
      <c r="AP12" s="721">
        <f>AP13+AP28+AP32+AP33+AP34+AP35+AP36</f>
        <v>0</v>
      </c>
      <c r="AQ12" s="719">
        <f t="shared" si="2"/>
        <v>0</v>
      </c>
      <c r="AR12" s="1616" t="str">
        <f>IF(AP12&lt;0,"ERR!","OK")</f>
        <v>OK</v>
      </c>
      <c r="AS12" s="1616" t="str">
        <f t="shared" ref="AS12:AS36" si="3">IF(AQ12&lt;0,"ERR!","OK")</f>
        <v>OK</v>
      </c>
      <c r="AT12" s="1255" t="str">
        <f>IF(G12&lt;0,"ERR!","OK")</f>
        <v>OK</v>
      </c>
    </row>
    <row r="13" spans="1:46" s="35" customFormat="1" ht="30.75" thickBot="1" x14ac:dyDescent="0.25">
      <c r="A13" s="973" t="s">
        <v>86</v>
      </c>
      <c r="B13" s="34" t="s">
        <v>96</v>
      </c>
      <c r="C13" s="65" t="s">
        <v>186</v>
      </c>
      <c r="D13" s="712">
        <f>D14+D15+D16+D17+D27</f>
        <v>0</v>
      </c>
      <c r="E13" s="689">
        <f t="shared" ref="E13:AM13" si="4">E14+E15+E16+E17+E27</f>
        <v>0</v>
      </c>
      <c r="F13" s="689">
        <f t="shared" si="4"/>
        <v>0</v>
      </c>
      <c r="G13" s="702">
        <f t="shared" si="4"/>
        <v>0</v>
      </c>
      <c r="H13" s="712">
        <f t="shared" si="4"/>
        <v>0</v>
      </c>
      <c r="I13" s="689">
        <f t="shared" si="4"/>
        <v>0</v>
      </c>
      <c r="J13" s="881">
        <f t="shared" si="4"/>
        <v>0</v>
      </c>
      <c r="K13" s="712">
        <f t="shared" si="4"/>
        <v>0</v>
      </c>
      <c r="L13" s="689">
        <f>L14+L15+L16+L17+L27</f>
        <v>0</v>
      </c>
      <c r="M13" s="1513">
        <f t="shared" si="4"/>
        <v>0</v>
      </c>
      <c r="N13" s="881">
        <f t="shared" si="4"/>
        <v>0</v>
      </c>
      <c r="O13" s="689">
        <f t="shared" si="4"/>
        <v>0</v>
      </c>
      <c r="P13" s="881">
        <f t="shared" si="4"/>
        <v>0</v>
      </c>
      <c r="Q13" s="712">
        <f t="shared" si="4"/>
        <v>0</v>
      </c>
      <c r="R13" s="689">
        <f t="shared" si="4"/>
        <v>0</v>
      </c>
      <c r="S13" s="1513">
        <f t="shared" si="4"/>
        <v>0</v>
      </c>
      <c r="T13" s="881">
        <f t="shared" si="4"/>
        <v>0</v>
      </c>
      <c r="U13" s="689">
        <f t="shared" si="4"/>
        <v>0</v>
      </c>
      <c r="V13" s="881">
        <f t="shared" si="4"/>
        <v>0</v>
      </c>
      <c r="W13" s="712">
        <f t="shared" si="4"/>
        <v>0</v>
      </c>
      <c r="X13" s="689">
        <f t="shared" si="4"/>
        <v>0</v>
      </c>
      <c r="Y13" s="1513">
        <f t="shared" si="4"/>
        <v>0</v>
      </c>
      <c r="Z13" s="881">
        <f t="shared" si="4"/>
        <v>0</v>
      </c>
      <c r="AA13" s="689">
        <f t="shared" si="4"/>
        <v>0</v>
      </c>
      <c r="AB13" s="881">
        <f t="shared" si="4"/>
        <v>0</v>
      </c>
      <c r="AC13" s="712">
        <f t="shared" si="4"/>
        <v>0</v>
      </c>
      <c r="AD13" s="689">
        <f t="shared" si="4"/>
        <v>0</v>
      </c>
      <c r="AE13" s="1513">
        <f t="shared" si="4"/>
        <v>0</v>
      </c>
      <c r="AF13" s="881">
        <f t="shared" si="4"/>
        <v>0</v>
      </c>
      <c r="AG13" s="689">
        <f t="shared" si="4"/>
        <v>0</v>
      </c>
      <c r="AH13" s="881">
        <f t="shared" si="4"/>
        <v>0</v>
      </c>
      <c r="AI13" s="712">
        <f t="shared" si="4"/>
        <v>0</v>
      </c>
      <c r="AJ13" s="689">
        <f>AJ14+AJ15+AJ16+AJ17+AJ27</f>
        <v>0</v>
      </c>
      <c r="AK13" s="1513">
        <f t="shared" si="4"/>
        <v>0</v>
      </c>
      <c r="AL13" s="881">
        <f t="shared" si="4"/>
        <v>0</v>
      </c>
      <c r="AM13" s="689">
        <f t="shared" si="4"/>
        <v>0</v>
      </c>
      <c r="AN13" s="700">
        <f t="shared" ref="AN13" si="5">AN14+AN15+AN16+AN17+AN27</f>
        <v>0</v>
      </c>
      <c r="AO13" s="712">
        <f t="shared" ref="AO13" si="6">AO14+AO15+AO16+AO17+AO27</f>
        <v>0</v>
      </c>
      <c r="AP13" s="700">
        <f>AP14+AP15+AP16+AP17+AP27</f>
        <v>0</v>
      </c>
      <c r="AQ13" s="706">
        <f t="shared" ref="AQ13" si="7">AQ14+AQ15+AQ16+AQ17+AQ27</f>
        <v>0</v>
      </c>
      <c r="AR13" s="1616" t="str">
        <f t="shared" ref="AR13:AR36" si="8">IF(AP13&lt;0,"ERR!","OK")</f>
        <v>OK</v>
      </c>
      <c r="AS13" s="1616" t="str">
        <f t="shared" si="3"/>
        <v>OK</v>
      </c>
      <c r="AT13" s="1255" t="str">
        <f>IF(G13&lt;0,"ERR!","OK")</f>
        <v>OK</v>
      </c>
    </row>
    <row r="14" spans="1:46" ht="13.5" thickBot="1" x14ac:dyDescent="0.25">
      <c r="A14" s="36" t="s">
        <v>81</v>
      </c>
      <c r="B14" s="37" t="s">
        <v>340</v>
      </c>
      <c r="C14" s="3" t="s">
        <v>186</v>
      </c>
      <c r="D14" s="1848"/>
      <c r="E14" s="694">
        <f>H14+K14+N14+Q14+T14+W14+Z14+AC14+AF14+AI14+AL14</f>
        <v>0</v>
      </c>
      <c r="F14" s="692">
        <f>SUM(I14,L14,O14,R14,U14,X14,AA14,AD14,AG14,AJ14,AM14,AP14)</f>
        <v>0</v>
      </c>
      <c r="G14" s="2342">
        <f>D14-F14</f>
        <v>0</v>
      </c>
      <c r="H14" s="703">
        <f>I14+J14</f>
        <v>0</v>
      </c>
      <c r="I14" s="1851"/>
      <c r="J14" s="2472">
        <f>$I$11*G14</f>
        <v>0</v>
      </c>
      <c r="K14" s="703">
        <f>L14+M14</f>
        <v>0</v>
      </c>
      <c r="L14" s="1851"/>
      <c r="M14" s="2473">
        <f>$L$11*G14</f>
        <v>0</v>
      </c>
      <c r="N14" s="694">
        <f>O14+P14</f>
        <v>0</v>
      </c>
      <c r="O14" s="1851"/>
      <c r="P14" s="2472">
        <f>$O$11*G14</f>
        <v>0</v>
      </c>
      <c r="Q14" s="703">
        <f>R14+S14</f>
        <v>0</v>
      </c>
      <c r="R14" s="1851"/>
      <c r="S14" s="2473">
        <f>$R$11*G14</f>
        <v>0</v>
      </c>
      <c r="T14" s="694">
        <f>U14+V14</f>
        <v>0</v>
      </c>
      <c r="U14" s="1851"/>
      <c r="V14" s="2472">
        <f>$U$11*G14</f>
        <v>0</v>
      </c>
      <c r="W14" s="703">
        <f>X14+Y14</f>
        <v>0</v>
      </c>
      <c r="X14" s="1851"/>
      <c r="Y14" s="2473">
        <f>$X$11*G14</f>
        <v>0</v>
      </c>
      <c r="Z14" s="694">
        <f>AA14+AB14</f>
        <v>0</v>
      </c>
      <c r="AA14" s="1851"/>
      <c r="AB14" s="2472">
        <f>$AA$11*G14</f>
        <v>0</v>
      </c>
      <c r="AC14" s="703">
        <f>AD14+AE14</f>
        <v>0</v>
      </c>
      <c r="AD14" s="1851"/>
      <c r="AE14" s="2473">
        <f>$AD$11*G14</f>
        <v>0</v>
      </c>
      <c r="AF14" s="694">
        <f>AG14+AH14</f>
        <v>0</v>
      </c>
      <c r="AG14" s="1851"/>
      <c r="AH14" s="2472">
        <f>$AG$11*G14</f>
        <v>0</v>
      </c>
      <c r="AI14" s="703">
        <f>AJ14+AK14</f>
        <v>0</v>
      </c>
      <c r="AJ14" s="1851"/>
      <c r="AK14" s="2473">
        <f>$AJ$11*G14</f>
        <v>0</v>
      </c>
      <c r="AL14" s="694">
        <f>AM14+AN14</f>
        <v>0</v>
      </c>
      <c r="AM14" s="1851"/>
      <c r="AN14" s="2472">
        <f>$AM$11*G14</f>
        <v>0</v>
      </c>
      <c r="AO14" s="703">
        <f>D14-E14</f>
        <v>0</v>
      </c>
      <c r="AP14" s="1851"/>
      <c r="AQ14" s="2473">
        <f>AO14-AP14</f>
        <v>0</v>
      </c>
      <c r="AR14" s="1616" t="str">
        <f>IF(AP14&lt;0,"ERR!","OK")</f>
        <v>OK</v>
      </c>
      <c r="AS14" s="1616" t="str">
        <f t="shared" si="3"/>
        <v>OK</v>
      </c>
      <c r="AT14" s="1255" t="str">
        <f t="shared" ref="AT14:AT36" si="9">IF(G14&lt;0,"ERR!","OK")</f>
        <v>OK</v>
      </c>
    </row>
    <row r="15" spans="1:46" ht="26.25" thickBot="1" x14ac:dyDescent="0.25">
      <c r="A15" s="36" t="s">
        <v>82</v>
      </c>
      <c r="B15" s="37" t="s">
        <v>31</v>
      </c>
      <c r="C15" s="3" t="s">
        <v>186</v>
      </c>
      <c r="D15" s="1848"/>
      <c r="E15" s="694">
        <f>H15+K15+N15+Q15+T15+W15+Z15+AC15+AF15+AI15+AL15</f>
        <v>0</v>
      </c>
      <c r="F15" s="692">
        <f t="shared" ref="F15:F27" si="10">SUM(I15,L15,O15,R15,U15,X15,AA15,AD15,AG15,AJ15,AM15,AP15)</f>
        <v>0</v>
      </c>
      <c r="G15" s="2342">
        <f t="shared" ref="G15:G27" si="11">D15-F15</f>
        <v>0</v>
      </c>
      <c r="H15" s="703">
        <f>I15+J15</f>
        <v>0</v>
      </c>
      <c r="I15" s="1851"/>
      <c r="J15" s="2472">
        <f>$I$11*G15</f>
        <v>0</v>
      </c>
      <c r="K15" s="703">
        <f>L15+M15</f>
        <v>0</v>
      </c>
      <c r="L15" s="1851"/>
      <c r="M15" s="2473">
        <f>$L$11*G15</f>
        <v>0</v>
      </c>
      <c r="N15" s="694">
        <f>O15+P15</f>
        <v>0</v>
      </c>
      <c r="O15" s="1851"/>
      <c r="P15" s="2472">
        <f t="shared" ref="P15:P27" si="12">$O$11*G15</f>
        <v>0</v>
      </c>
      <c r="Q15" s="703">
        <f>R15+S15</f>
        <v>0</v>
      </c>
      <c r="R15" s="1851"/>
      <c r="S15" s="2473">
        <f t="shared" ref="S15:S27" si="13">$R$11*G15</f>
        <v>0</v>
      </c>
      <c r="T15" s="694">
        <f>U15+V15</f>
        <v>0</v>
      </c>
      <c r="U15" s="1851"/>
      <c r="V15" s="2472">
        <f t="shared" ref="V15:V27" si="14">$U$11*G15</f>
        <v>0</v>
      </c>
      <c r="W15" s="703">
        <f>X15+Y15</f>
        <v>0</v>
      </c>
      <c r="X15" s="1851"/>
      <c r="Y15" s="2473">
        <f t="shared" ref="Y15:Y27" si="15">$X$11*G15</f>
        <v>0</v>
      </c>
      <c r="Z15" s="694">
        <f>AA15+AB15</f>
        <v>0</v>
      </c>
      <c r="AA15" s="1851"/>
      <c r="AB15" s="2472">
        <f t="shared" ref="AB15:AB27" si="16">$AA$11*G15</f>
        <v>0</v>
      </c>
      <c r="AC15" s="703">
        <f>AD15+AE15</f>
        <v>0</v>
      </c>
      <c r="AD15" s="1851"/>
      <c r="AE15" s="2473">
        <f t="shared" ref="AE15:AE27" si="17">$AD$11*G15</f>
        <v>0</v>
      </c>
      <c r="AF15" s="694">
        <f>AG15+AH15</f>
        <v>0</v>
      </c>
      <c r="AG15" s="1851"/>
      <c r="AH15" s="2472">
        <f t="shared" ref="AH15:AH27" si="18">$AG$11*G15</f>
        <v>0</v>
      </c>
      <c r="AI15" s="703">
        <f>AJ15+AK15</f>
        <v>0</v>
      </c>
      <c r="AJ15" s="1851"/>
      <c r="AK15" s="2473">
        <f t="shared" ref="AK15:AK27" si="19">$AJ$11*G15</f>
        <v>0</v>
      </c>
      <c r="AL15" s="694">
        <f>AM15+AN15</f>
        <v>0</v>
      </c>
      <c r="AM15" s="1851"/>
      <c r="AN15" s="2472">
        <f t="shared" ref="AN15:AN27" si="20">$AM$11*G15</f>
        <v>0</v>
      </c>
      <c r="AO15" s="703">
        <f t="shared" ref="AO15:AO16" si="21">D15-E15</f>
        <v>0</v>
      </c>
      <c r="AP15" s="1851"/>
      <c r="AQ15" s="2473">
        <f t="shared" ref="AQ15:AQ27" si="22">AO15-AP15</f>
        <v>0</v>
      </c>
      <c r="AR15" s="1616" t="str">
        <f>IF(AP15&lt;0,"ERR!","OK")</f>
        <v>OK</v>
      </c>
      <c r="AS15" s="1616" t="str">
        <f t="shared" si="3"/>
        <v>OK</v>
      </c>
      <c r="AT15" s="1255" t="str">
        <f t="shared" si="9"/>
        <v>OK</v>
      </c>
    </row>
    <row r="16" spans="1:46" ht="51.75" thickBot="1" x14ac:dyDescent="0.25">
      <c r="A16" s="36" t="s">
        <v>83</v>
      </c>
      <c r="B16" s="37" t="s">
        <v>25</v>
      </c>
      <c r="C16" s="3" t="s">
        <v>186</v>
      </c>
      <c r="D16" s="1849"/>
      <c r="E16" s="692">
        <f t="shared" ref="E16:E36" si="23">H16+K16+N16+Q16+T16+W16+Z16+AC16+AF16+AI16+AL16</f>
        <v>0</v>
      </c>
      <c r="F16" s="692">
        <f>SUM(I16,L16,O16,R16,U16,X16,AA16,AD16,AG16,AJ16,AM16,AP16)</f>
        <v>0</v>
      </c>
      <c r="G16" s="2342">
        <f t="shared" si="11"/>
        <v>0</v>
      </c>
      <c r="H16" s="698">
        <f>I16+J16</f>
        <v>0</v>
      </c>
      <c r="I16" s="1851"/>
      <c r="J16" s="2472">
        <f t="shared" ref="J16:J27" si="24">$I$11*G16</f>
        <v>0</v>
      </c>
      <c r="K16" s="703">
        <f>L16+M16</f>
        <v>0</v>
      </c>
      <c r="L16" s="1851"/>
      <c r="M16" s="2691">
        <f t="shared" ref="M16:M26" si="25">$L$11*G16</f>
        <v>0</v>
      </c>
      <c r="N16" s="690">
        <f>O16+P16</f>
        <v>0</v>
      </c>
      <c r="O16" s="1851"/>
      <c r="P16" s="2472">
        <f t="shared" si="12"/>
        <v>0</v>
      </c>
      <c r="Q16" s="698">
        <f>R16+S16</f>
        <v>0</v>
      </c>
      <c r="R16" s="1851"/>
      <c r="S16" s="2473">
        <f t="shared" si="13"/>
        <v>0</v>
      </c>
      <c r="T16" s="694">
        <f>U16+V16</f>
        <v>0</v>
      </c>
      <c r="U16" s="1851"/>
      <c r="V16" s="2472">
        <f t="shared" si="14"/>
        <v>0</v>
      </c>
      <c r="W16" s="703">
        <f>X16+Y16</f>
        <v>0</v>
      </c>
      <c r="X16" s="1851"/>
      <c r="Y16" s="2473">
        <f t="shared" si="15"/>
        <v>0</v>
      </c>
      <c r="Z16" s="694">
        <f>AA16+AB16</f>
        <v>0</v>
      </c>
      <c r="AA16" s="1851"/>
      <c r="AB16" s="2472">
        <f t="shared" si="16"/>
        <v>0</v>
      </c>
      <c r="AC16" s="703">
        <f>AD16+AE16</f>
        <v>0</v>
      </c>
      <c r="AD16" s="1851"/>
      <c r="AE16" s="2473">
        <f t="shared" si="17"/>
        <v>0</v>
      </c>
      <c r="AF16" s="694">
        <f>AG16+AH16</f>
        <v>0</v>
      </c>
      <c r="AG16" s="1851"/>
      <c r="AH16" s="2472">
        <f t="shared" si="18"/>
        <v>0</v>
      </c>
      <c r="AI16" s="703">
        <f>AJ16+AK16</f>
        <v>0</v>
      </c>
      <c r="AJ16" s="1851"/>
      <c r="AK16" s="2473">
        <f t="shared" si="19"/>
        <v>0</v>
      </c>
      <c r="AL16" s="694">
        <f>AM16+AN16</f>
        <v>0</v>
      </c>
      <c r="AM16" s="1851"/>
      <c r="AN16" s="2472">
        <f t="shared" si="20"/>
        <v>0</v>
      </c>
      <c r="AO16" s="703">
        <f t="shared" si="21"/>
        <v>0</v>
      </c>
      <c r="AP16" s="1852"/>
      <c r="AQ16" s="2473">
        <f>AO16-AP16</f>
        <v>0</v>
      </c>
      <c r="AR16" s="1616" t="str">
        <f t="shared" si="8"/>
        <v>OK</v>
      </c>
      <c r="AS16" s="1616" t="str">
        <f t="shared" si="3"/>
        <v>OK</v>
      </c>
      <c r="AT16" s="1255" t="str">
        <f t="shared" si="9"/>
        <v>OK</v>
      </c>
    </row>
    <row r="17" spans="1:46" ht="13.5" thickBot="1" x14ac:dyDescent="0.25">
      <c r="A17" s="36" t="s">
        <v>116</v>
      </c>
      <c r="B17" s="37" t="s">
        <v>32</v>
      </c>
      <c r="C17" s="3" t="s">
        <v>186</v>
      </c>
      <c r="D17" s="698">
        <f>SUM(D18,D20:D25)</f>
        <v>0</v>
      </c>
      <c r="E17" s="692">
        <f t="shared" ref="E17:J17" si="26">SUM(E18,E20:E25)</f>
        <v>0</v>
      </c>
      <c r="F17" s="692">
        <f>SUM(F18,F20:F25)</f>
        <v>0</v>
      </c>
      <c r="G17" s="2342">
        <f t="shared" si="11"/>
        <v>0</v>
      </c>
      <c r="H17" s="698">
        <f t="shared" si="26"/>
        <v>0</v>
      </c>
      <c r="I17" s="692">
        <f t="shared" si="26"/>
        <v>0</v>
      </c>
      <c r="J17" s="701">
        <f t="shared" si="26"/>
        <v>0</v>
      </c>
      <c r="K17" s="703">
        <f>SUM(K18,K20:K25)</f>
        <v>0</v>
      </c>
      <c r="L17" s="692">
        <f>SUM(L18,L20:L25)</f>
        <v>0</v>
      </c>
      <c r="M17" s="704">
        <f t="shared" ref="M17:AQ17" si="27">SUM(M18,M20:M25)</f>
        <v>0</v>
      </c>
      <c r="N17" s="694">
        <f t="shared" si="27"/>
        <v>0</v>
      </c>
      <c r="O17" s="692">
        <f t="shared" si="27"/>
        <v>0</v>
      </c>
      <c r="P17" s="701">
        <f t="shared" si="27"/>
        <v>0</v>
      </c>
      <c r="Q17" s="703">
        <f t="shared" si="27"/>
        <v>0</v>
      </c>
      <c r="R17" s="692">
        <f t="shared" si="27"/>
        <v>0</v>
      </c>
      <c r="S17" s="704">
        <f t="shared" si="27"/>
        <v>0</v>
      </c>
      <c r="T17" s="694">
        <f t="shared" si="27"/>
        <v>0</v>
      </c>
      <c r="U17" s="692">
        <f t="shared" si="27"/>
        <v>0</v>
      </c>
      <c r="V17" s="701">
        <f t="shared" si="27"/>
        <v>0</v>
      </c>
      <c r="W17" s="703">
        <f t="shared" si="27"/>
        <v>0</v>
      </c>
      <c r="X17" s="692">
        <f t="shared" si="27"/>
        <v>0</v>
      </c>
      <c r="Y17" s="704">
        <f t="shared" si="27"/>
        <v>0</v>
      </c>
      <c r="Z17" s="694">
        <f t="shared" si="27"/>
        <v>0</v>
      </c>
      <c r="AA17" s="692">
        <f t="shared" si="27"/>
        <v>0</v>
      </c>
      <c r="AB17" s="701">
        <f t="shared" si="27"/>
        <v>0</v>
      </c>
      <c r="AC17" s="703">
        <f t="shared" si="27"/>
        <v>0</v>
      </c>
      <c r="AD17" s="692">
        <f t="shared" si="27"/>
        <v>0</v>
      </c>
      <c r="AE17" s="704">
        <f t="shared" si="27"/>
        <v>0</v>
      </c>
      <c r="AF17" s="694">
        <f t="shared" si="27"/>
        <v>0</v>
      </c>
      <c r="AG17" s="692">
        <f t="shared" si="27"/>
        <v>0</v>
      </c>
      <c r="AH17" s="701">
        <f t="shared" si="27"/>
        <v>0</v>
      </c>
      <c r="AI17" s="703">
        <f t="shared" si="27"/>
        <v>0</v>
      </c>
      <c r="AJ17" s="692">
        <f t="shared" si="27"/>
        <v>0</v>
      </c>
      <c r="AK17" s="704">
        <f t="shared" si="27"/>
        <v>0</v>
      </c>
      <c r="AL17" s="694">
        <f t="shared" si="27"/>
        <v>0</v>
      </c>
      <c r="AM17" s="692">
        <f t="shared" si="27"/>
        <v>0</v>
      </c>
      <c r="AN17" s="701">
        <f t="shared" si="27"/>
        <v>0</v>
      </c>
      <c r="AO17" s="703">
        <f t="shared" si="27"/>
        <v>0</v>
      </c>
      <c r="AP17" s="694">
        <f t="shared" si="27"/>
        <v>0</v>
      </c>
      <c r="AQ17" s="704">
        <f t="shared" si="27"/>
        <v>0</v>
      </c>
      <c r="AR17" s="1616" t="str">
        <f t="shared" si="8"/>
        <v>OK</v>
      </c>
      <c r="AS17" s="1616" t="str">
        <f t="shared" si="3"/>
        <v>OK</v>
      </c>
      <c r="AT17" s="1255" t="str">
        <f t="shared" si="9"/>
        <v>OK</v>
      </c>
    </row>
    <row r="18" spans="1:46" ht="13.5" thickBot="1" x14ac:dyDescent="0.25">
      <c r="A18" s="36"/>
      <c r="B18" s="38" t="s">
        <v>339</v>
      </c>
      <c r="C18" s="3" t="s">
        <v>186</v>
      </c>
      <c r="D18" s="1849"/>
      <c r="E18" s="692">
        <f t="shared" si="23"/>
        <v>0</v>
      </c>
      <c r="F18" s="692">
        <f t="shared" si="10"/>
        <v>0</v>
      </c>
      <c r="G18" s="2342">
        <f t="shared" si="11"/>
        <v>0</v>
      </c>
      <c r="H18" s="698">
        <f t="shared" ref="H18:H26" si="28">I18+J18</f>
        <v>0</v>
      </c>
      <c r="I18" s="1851"/>
      <c r="J18" s="2472">
        <f t="shared" si="24"/>
        <v>0</v>
      </c>
      <c r="K18" s="703">
        <f t="shared" ref="K18:K26" si="29">L18+M18</f>
        <v>0</v>
      </c>
      <c r="L18" s="1851"/>
      <c r="M18" s="2691">
        <f t="shared" si="25"/>
        <v>0</v>
      </c>
      <c r="N18" s="690">
        <f t="shared" ref="N18:N26" si="30">O18+P18</f>
        <v>0</v>
      </c>
      <c r="O18" s="1851"/>
      <c r="P18" s="2472">
        <f t="shared" si="12"/>
        <v>0</v>
      </c>
      <c r="Q18" s="698">
        <f t="shared" ref="Q18:Q26" si="31">R18+S18</f>
        <v>0</v>
      </c>
      <c r="R18" s="1851"/>
      <c r="S18" s="2473">
        <f t="shared" si="13"/>
        <v>0</v>
      </c>
      <c r="T18" s="694">
        <f t="shared" ref="T18:T26" si="32">U18+V18</f>
        <v>0</v>
      </c>
      <c r="U18" s="1851"/>
      <c r="V18" s="2472">
        <f t="shared" si="14"/>
        <v>0</v>
      </c>
      <c r="W18" s="703">
        <f t="shared" ref="W18:W26" si="33">X18+Y18</f>
        <v>0</v>
      </c>
      <c r="X18" s="1851"/>
      <c r="Y18" s="2473">
        <f t="shared" si="15"/>
        <v>0</v>
      </c>
      <c r="Z18" s="694">
        <f t="shared" ref="Z18:Z26" si="34">AA18+AB18</f>
        <v>0</v>
      </c>
      <c r="AA18" s="1851"/>
      <c r="AB18" s="2472">
        <f t="shared" si="16"/>
        <v>0</v>
      </c>
      <c r="AC18" s="703">
        <f t="shared" ref="AC18:AC26" si="35">AD18+AE18</f>
        <v>0</v>
      </c>
      <c r="AD18" s="1851"/>
      <c r="AE18" s="2473">
        <f t="shared" si="17"/>
        <v>0</v>
      </c>
      <c r="AF18" s="694">
        <f t="shared" ref="AF18:AF26" si="36">AG18+AH18</f>
        <v>0</v>
      </c>
      <c r="AG18" s="1851"/>
      <c r="AH18" s="2472">
        <f t="shared" si="18"/>
        <v>0</v>
      </c>
      <c r="AI18" s="703">
        <f t="shared" ref="AI18:AI26" si="37">AJ18+AK18</f>
        <v>0</v>
      </c>
      <c r="AJ18" s="1851"/>
      <c r="AK18" s="2473">
        <f t="shared" si="19"/>
        <v>0</v>
      </c>
      <c r="AL18" s="694">
        <f t="shared" ref="AL18:AL26" si="38">AM18+AN18</f>
        <v>0</v>
      </c>
      <c r="AM18" s="1851"/>
      <c r="AN18" s="2472">
        <f t="shared" si="20"/>
        <v>0</v>
      </c>
      <c r="AO18" s="703">
        <f t="shared" ref="AO18:AO27" si="39">D18-E18</f>
        <v>0</v>
      </c>
      <c r="AP18" s="1852"/>
      <c r="AQ18" s="2473">
        <f t="shared" si="22"/>
        <v>0</v>
      </c>
      <c r="AR18" s="1616" t="str">
        <f t="shared" si="8"/>
        <v>OK</v>
      </c>
      <c r="AS18" s="1616" t="str">
        <f t="shared" si="3"/>
        <v>OK</v>
      </c>
      <c r="AT18" s="1255" t="str">
        <f t="shared" si="9"/>
        <v>OK</v>
      </c>
    </row>
    <row r="19" spans="1:46" ht="39" thickBot="1" x14ac:dyDescent="0.25">
      <c r="A19" s="36"/>
      <c r="B19" s="348" t="s">
        <v>93</v>
      </c>
      <c r="C19" s="3" t="s">
        <v>186</v>
      </c>
      <c r="D19" s="1849"/>
      <c r="E19" s="692">
        <f t="shared" si="23"/>
        <v>0</v>
      </c>
      <c r="F19" s="692">
        <f t="shared" si="10"/>
        <v>0</v>
      </c>
      <c r="G19" s="2342">
        <f t="shared" si="11"/>
        <v>0</v>
      </c>
      <c r="H19" s="698">
        <f t="shared" si="28"/>
        <v>0</v>
      </c>
      <c r="I19" s="1851"/>
      <c r="J19" s="2472">
        <f t="shared" si="24"/>
        <v>0</v>
      </c>
      <c r="K19" s="703">
        <f t="shared" si="29"/>
        <v>0</v>
      </c>
      <c r="L19" s="1851"/>
      <c r="M19" s="2691">
        <f t="shared" si="25"/>
        <v>0</v>
      </c>
      <c r="N19" s="690">
        <f t="shared" si="30"/>
        <v>0</v>
      </c>
      <c r="O19" s="1851"/>
      <c r="P19" s="2472">
        <f t="shared" si="12"/>
        <v>0</v>
      </c>
      <c r="Q19" s="698">
        <f t="shared" si="31"/>
        <v>0</v>
      </c>
      <c r="R19" s="1851"/>
      <c r="S19" s="2473">
        <f t="shared" si="13"/>
        <v>0</v>
      </c>
      <c r="T19" s="694">
        <f t="shared" si="32"/>
        <v>0</v>
      </c>
      <c r="U19" s="1851"/>
      <c r="V19" s="2472">
        <f t="shared" si="14"/>
        <v>0</v>
      </c>
      <c r="W19" s="703">
        <f t="shared" si="33"/>
        <v>0</v>
      </c>
      <c r="X19" s="1851"/>
      <c r="Y19" s="2473">
        <f t="shared" si="15"/>
        <v>0</v>
      </c>
      <c r="Z19" s="694">
        <f t="shared" si="34"/>
        <v>0</v>
      </c>
      <c r="AA19" s="1851"/>
      <c r="AB19" s="2472">
        <f t="shared" si="16"/>
        <v>0</v>
      </c>
      <c r="AC19" s="703">
        <f t="shared" si="35"/>
        <v>0</v>
      </c>
      <c r="AD19" s="1851"/>
      <c r="AE19" s="2473">
        <f t="shared" si="17"/>
        <v>0</v>
      </c>
      <c r="AF19" s="694">
        <f t="shared" si="36"/>
        <v>0</v>
      </c>
      <c r="AG19" s="1851"/>
      <c r="AH19" s="2472">
        <f t="shared" si="18"/>
        <v>0</v>
      </c>
      <c r="AI19" s="703">
        <f t="shared" si="37"/>
        <v>0</v>
      </c>
      <c r="AJ19" s="1851"/>
      <c r="AK19" s="2473">
        <f t="shared" si="19"/>
        <v>0</v>
      </c>
      <c r="AL19" s="694">
        <f t="shared" si="38"/>
        <v>0</v>
      </c>
      <c r="AM19" s="1851"/>
      <c r="AN19" s="2472">
        <f t="shared" si="20"/>
        <v>0</v>
      </c>
      <c r="AO19" s="703">
        <f t="shared" si="39"/>
        <v>0</v>
      </c>
      <c r="AP19" s="1851"/>
      <c r="AQ19" s="2473">
        <f t="shared" si="22"/>
        <v>0</v>
      </c>
      <c r="AR19" s="1616" t="str">
        <f t="shared" si="8"/>
        <v>OK</v>
      </c>
      <c r="AS19" s="1616" t="str">
        <f>IF(AQ19&lt;0,"ERR!","OK")</f>
        <v>OK</v>
      </c>
      <c r="AT19" s="1255" t="str">
        <f t="shared" si="9"/>
        <v>OK</v>
      </c>
    </row>
    <row r="20" spans="1:46" ht="13.5" thickBot="1" x14ac:dyDescent="0.25">
      <c r="A20" s="36"/>
      <c r="B20" s="38" t="s">
        <v>26</v>
      </c>
      <c r="C20" s="3" t="s">
        <v>186</v>
      </c>
      <c r="D20" s="1848"/>
      <c r="E20" s="694">
        <f t="shared" si="23"/>
        <v>0</v>
      </c>
      <c r="F20" s="692">
        <f t="shared" si="10"/>
        <v>0</v>
      </c>
      <c r="G20" s="2342">
        <f t="shared" si="11"/>
        <v>0</v>
      </c>
      <c r="H20" s="703">
        <f t="shared" si="28"/>
        <v>0</v>
      </c>
      <c r="I20" s="1851"/>
      <c r="J20" s="2472">
        <f t="shared" si="24"/>
        <v>0</v>
      </c>
      <c r="K20" s="703">
        <f t="shared" si="29"/>
        <v>0</v>
      </c>
      <c r="L20" s="1851"/>
      <c r="M20" s="2473">
        <f t="shared" si="25"/>
        <v>0</v>
      </c>
      <c r="N20" s="694">
        <f t="shared" si="30"/>
        <v>0</v>
      </c>
      <c r="O20" s="1851"/>
      <c r="P20" s="2472">
        <f t="shared" si="12"/>
        <v>0</v>
      </c>
      <c r="Q20" s="703">
        <f t="shared" si="31"/>
        <v>0</v>
      </c>
      <c r="R20" s="1851"/>
      <c r="S20" s="2473">
        <f t="shared" si="13"/>
        <v>0</v>
      </c>
      <c r="T20" s="694">
        <f t="shared" si="32"/>
        <v>0</v>
      </c>
      <c r="U20" s="1851"/>
      <c r="V20" s="2472">
        <f t="shared" si="14"/>
        <v>0</v>
      </c>
      <c r="W20" s="703">
        <f t="shared" si="33"/>
        <v>0</v>
      </c>
      <c r="X20" s="1851"/>
      <c r="Y20" s="2473">
        <f t="shared" si="15"/>
        <v>0</v>
      </c>
      <c r="Z20" s="694">
        <f t="shared" si="34"/>
        <v>0</v>
      </c>
      <c r="AA20" s="1851"/>
      <c r="AB20" s="2472">
        <f t="shared" si="16"/>
        <v>0</v>
      </c>
      <c r="AC20" s="703">
        <f t="shared" si="35"/>
        <v>0</v>
      </c>
      <c r="AD20" s="1851"/>
      <c r="AE20" s="2473">
        <f t="shared" si="17"/>
        <v>0</v>
      </c>
      <c r="AF20" s="694">
        <f t="shared" si="36"/>
        <v>0</v>
      </c>
      <c r="AG20" s="1851"/>
      <c r="AH20" s="2472">
        <f t="shared" si="18"/>
        <v>0</v>
      </c>
      <c r="AI20" s="703">
        <f t="shared" si="37"/>
        <v>0</v>
      </c>
      <c r="AJ20" s="1851"/>
      <c r="AK20" s="2473">
        <f t="shared" si="19"/>
        <v>0</v>
      </c>
      <c r="AL20" s="694">
        <f t="shared" si="38"/>
        <v>0</v>
      </c>
      <c r="AM20" s="1851"/>
      <c r="AN20" s="2472">
        <f t="shared" si="20"/>
        <v>0</v>
      </c>
      <c r="AO20" s="703">
        <f t="shared" si="39"/>
        <v>0</v>
      </c>
      <c r="AP20" s="1851"/>
      <c r="AQ20" s="2473">
        <f t="shared" si="22"/>
        <v>0</v>
      </c>
      <c r="AR20" s="1616" t="str">
        <f>IF(AP20&lt;0,"ERR!","OK")</f>
        <v>OK</v>
      </c>
      <c r="AS20" s="1616" t="str">
        <f t="shared" si="3"/>
        <v>OK</v>
      </c>
      <c r="AT20" s="1255" t="str">
        <f t="shared" si="9"/>
        <v>OK</v>
      </c>
    </row>
    <row r="21" spans="1:46" ht="13.5" thickBot="1" x14ac:dyDescent="0.25">
      <c r="A21" s="36"/>
      <c r="B21" s="38" t="s">
        <v>33</v>
      </c>
      <c r="C21" s="3" t="s">
        <v>186</v>
      </c>
      <c r="D21" s="1848"/>
      <c r="E21" s="694">
        <f>H21+K21+N21+Q21+T21+W21+Z21+AC21+AF21+AI21+AL21</f>
        <v>0</v>
      </c>
      <c r="F21" s="692">
        <f t="shared" si="10"/>
        <v>0</v>
      </c>
      <c r="G21" s="2342">
        <f t="shared" si="11"/>
        <v>0</v>
      </c>
      <c r="H21" s="703">
        <f t="shared" si="28"/>
        <v>0</v>
      </c>
      <c r="I21" s="1851"/>
      <c r="J21" s="2472">
        <f t="shared" si="24"/>
        <v>0</v>
      </c>
      <c r="K21" s="703">
        <f t="shared" si="29"/>
        <v>0</v>
      </c>
      <c r="L21" s="1851"/>
      <c r="M21" s="2473">
        <f t="shared" si="25"/>
        <v>0</v>
      </c>
      <c r="N21" s="694">
        <f t="shared" si="30"/>
        <v>0</v>
      </c>
      <c r="O21" s="1851"/>
      <c r="P21" s="2472">
        <f t="shared" si="12"/>
        <v>0</v>
      </c>
      <c r="Q21" s="703">
        <f t="shared" si="31"/>
        <v>0</v>
      </c>
      <c r="R21" s="1851"/>
      <c r="S21" s="2473">
        <f t="shared" si="13"/>
        <v>0</v>
      </c>
      <c r="T21" s="694">
        <f t="shared" si="32"/>
        <v>0</v>
      </c>
      <c r="U21" s="1851"/>
      <c r="V21" s="2472">
        <f t="shared" si="14"/>
        <v>0</v>
      </c>
      <c r="W21" s="703">
        <f t="shared" si="33"/>
        <v>0</v>
      </c>
      <c r="X21" s="1851"/>
      <c r="Y21" s="2473">
        <f t="shared" si="15"/>
        <v>0</v>
      </c>
      <c r="Z21" s="694">
        <f t="shared" si="34"/>
        <v>0</v>
      </c>
      <c r="AA21" s="1851"/>
      <c r="AB21" s="2472">
        <f t="shared" si="16"/>
        <v>0</v>
      </c>
      <c r="AC21" s="703">
        <f t="shared" si="35"/>
        <v>0</v>
      </c>
      <c r="AD21" s="1851"/>
      <c r="AE21" s="2473">
        <f t="shared" si="17"/>
        <v>0</v>
      </c>
      <c r="AF21" s="694">
        <f t="shared" si="36"/>
        <v>0</v>
      </c>
      <c r="AG21" s="1851"/>
      <c r="AH21" s="2472">
        <f t="shared" si="18"/>
        <v>0</v>
      </c>
      <c r="AI21" s="703">
        <f t="shared" si="37"/>
        <v>0</v>
      </c>
      <c r="AJ21" s="1851"/>
      <c r="AK21" s="2473">
        <f t="shared" si="19"/>
        <v>0</v>
      </c>
      <c r="AL21" s="694">
        <f t="shared" si="38"/>
        <v>0</v>
      </c>
      <c r="AM21" s="1851"/>
      <c r="AN21" s="2472">
        <f t="shared" si="20"/>
        <v>0</v>
      </c>
      <c r="AO21" s="703">
        <f t="shared" si="39"/>
        <v>0</v>
      </c>
      <c r="AP21" s="1851"/>
      <c r="AQ21" s="2473">
        <f t="shared" si="22"/>
        <v>0</v>
      </c>
      <c r="AR21" s="1616" t="str">
        <f t="shared" si="8"/>
        <v>OK</v>
      </c>
      <c r="AS21" s="1616" t="str">
        <f t="shared" si="3"/>
        <v>OK</v>
      </c>
      <c r="AT21" s="1255" t="str">
        <f t="shared" si="9"/>
        <v>OK</v>
      </c>
    </row>
    <row r="22" spans="1:46" ht="13.5" thickBot="1" x14ac:dyDescent="0.25">
      <c r="A22" s="36"/>
      <c r="B22" s="38" t="s">
        <v>89</v>
      </c>
      <c r="C22" s="3" t="s">
        <v>186</v>
      </c>
      <c r="D22" s="1848"/>
      <c r="E22" s="694">
        <f>H22+K22+N22+Q22+T22+W22+Z22+AC22+AF22+AI22+AL22</f>
        <v>0</v>
      </c>
      <c r="F22" s="692">
        <f t="shared" si="10"/>
        <v>0</v>
      </c>
      <c r="G22" s="2342">
        <f t="shared" si="11"/>
        <v>0</v>
      </c>
      <c r="H22" s="703">
        <f t="shared" si="28"/>
        <v>0</v>
      </c>
      <c r="I22" s="1851"/>
      <c r="J22" s="2472">
        <f t="shared" si="24"/>
        <v>0</v>
      </c>
      <c r="K22" s="703">
        <f t="shared" si="29"/>
        <v>0</v>
      </c>
      <c r="L22" s="1851"/>
      <c r="M22" s="2473">
        <f t="shared" si="25"/>
        <v>0</v>
      </c>
      <c r="N22" s="694">
        <f t="shared" si="30"/>
        <v>0</v>
      </c>
      <c r="O22" s="1851"/>
      <c r="P22" s="2472">
        <f t="shared" si="12"/>
        <v>0</v>
      </c>
      <c r="Q22" s="703">
        <f t="shared" si="31"/>
        <v>0</v>
      </c>
      <c r="R22" s="1851"/>
      <c r="S22" s="2473">
        <f t="shared" si="13"/>
        <v>0</v>
      </c>
      <c r="T22" s="694">
        <f t="shared" si="32"/>
        <v>0</v>
      </c>
      <c r="U22" s="1851"/>
      <c r="V22" s="2472">
        <f t="shared" si="14"/>
        <v>0</v>
      </c>
      <c r="W22" s="703">
        <f t="shared" si="33"/>
        <v>0</v>
      </c>
      <c r="X22" s="1851"/>
      <c r="Y22" s="2473">
        <f t="shared" si="15"/>
        <v>0</v>
      </c>
      <c r="Z22" s="694">
        <f t="shared" si="34"/>
        <v>0</v>
      </c>
      <c r="AA22" s="1851"/>
      <c r="AB22" s="2472">
        <f t="shared" si="16"/>
        <v>0</v>
      </c>
      <c r="AC22" s="703">
        <f t="shared" si="35"/>
        <v>0</v>
      </c>
      <c r="AD22" s="1851"/>
      <c r="AE22" s="2473">
        <f t="shared" si="17"/>
        <v>0</v>
      </c>
      <c r="AF22" s="694">
        <f t="shared" si="36"/>
        <v>0</v>
      </c>
      <c r="AG22" s="1851"/>
      <c r="AH22" s="2472">
        <f t="shared" si="18"/>
        <v>0</v>
      </c>
      <c r="AI22" s="703">
        <f t="shared" si="37"/>
        <v>0</v>
      </c>
      <c r="AJ22" s="1851"/>
      <c r="AK22" s="2473">
        <f t="shared" si="19"/>
        <v>0</v>
      </c>
      <c r="AL22" s="694">
        <f t="shared" si="38"/>
        <v>0</v>
      </c>
      <c r="AM22" s="1851"/>
      <c r="AN22" s="2472">
        <f t="shared" si="20"/>
        <v>0</v>
      </c>
      <c r="AO22" s="703">
        <f t="shared" si="39"/>
        <v>0</v>
      </c>
      <c r="AP22" s="1851"/>
      <c r="AQ22" s="2473">
        <f>AO22-AP22</f>
        <v>0</v>
      </c>
      <c r="AR22" s="1616" t="str">
        <f t="shared" si="8"/>
        <v>OK</v>
      </c>
      <c r="AS22" s="1616" t="str">
        <f t="shared" si="3"/>
        <v>OK</v>
      </c>
      <c r="AT22" s="1255" t="str">
        <f t="shared" si="9"/>
        <v>OK</v>
      </c>
    </row>
    <row r="23" spans="1:46" ht="13.5" thickBot="1" x14ac:dyDescent="0.25">
      <c r="A23" s="36"/>
      <c r="B23" s="38" t="s">
        <v>853</v>
      </c>
      <c r="C23" s="3" t="s">
        <v>186</v>
      </c>
      <c r="D23" s="1848"/>
      <c r="E23" s="694">
        <f t="shared" si="23"/>
        <v>0</v>
      </c>
      <c r="F23" s="692">
        <f t="shared" si="10"/>
        <v>0</v>
      </c>
      <c r="G23" s="2342">
        <f t="shared" si="11"/>
        <v>0</v>
      </c>
      <c r="H23" s="703">
        <f t="shared" si="28"/>
        <v>0</v>
      </c>
      <c r="I23" s="1851"/>
      <c r="J23" s="2472">
        <f t="shared" si="24"/>
        <v>0</v>
      </c>
      <c r="K23" s="703">
        <f t="shared" si="29"/>
        <v>0</v>
      </c>
      <c r="L23" s="1851"/>
      <c r="M23" s="2473">
        <f t="shared" si="25"/>
        <v>0</v>
      </c>
      <c r="N23" s="694">
        <f t="shared" si="30"/>
        <v>0</v>
      </c>
      <c r="O23" s="1851"/>
      <c r="P23" s="2472">
        <f t="shared" si="12"/>
        <v>0</v>
      </c>
      <c r="Q23" s="703">
        <f t="shared" si="31"/>
        <v>0</v>
      </c>
      <c r="R23" s="1851"/>
      <c r="S23" s="2473">
        <f t="shared" si="13"/>
        <v>0</v>
      </c>
      <c r="T23" s="694">
        <f t="shared" si="32"/>
        <v>0</v>
      </c>
      <c r="U23" s="1851"/>
      <c r="V23" s="2472">
        <f t="shared" si="14"/>
        <v>0</v>
      </c>
      <c r="W23" s="703">
        <f t="shared" si="33"/>
        <v>0</v>
      </c>
      <c r="X23" s="1851"/>
      <c r="Y23" s="2473">
        <f t="shared" si="15"/>
        <v>0</v>
      </c>
      <c r="Z23" s="694">
        <f t="shared" si="34"/>
        <v>0</v>
      </c>
      <c r="AA23" s="1851"/>
      <c r="AB23" s="2472">
        <f t="shared" si="16"/>
        <v>0</v>
      </c>
      <c r="AC23" s="703">
        <f t="shared" si="35"/>
        <v>0</v>
      </c>
      <c r="AD23" s="1851"/>
      <c r="AE23" s="2473">
        <f t="shared" si="17"/>
        <v>0</v>
      </c>
      <c r="AF23" s="694">
        <f t="shared" si="36"/>
        <v>0</v>
      </c>
      <c r="AG23" s="1851"/>
      <c r="AH23" s="2472">
        <f t="shared" si="18"/>
        <v>0</v>
      </c>
      <c r="AI23" s="703">
        <f t="shared" si="37"/>
        <v>0</v>
      </c>
      <c r="AJ23" s="1851"/>
      <c r="AK23" s="2473">
        <f t="shared" si="19"/>
        <v>0</v>
      </c>
      <c r="AL23" s="694">
        <f t="shared" si="38"/>
        <v>0</v>
      </c>
      <c r="AM23" s="1851"/>
      <c r="AN23" s="2472">
        <f t="shared" si="20"/>
        <v>0</v>
      </c>
      <c r="AO23" s="703">
        <f t="shared" si="39"/>
        <v>0</v>
      </c>
      <c r="AP23" s="1851"/>
      <c r="AQ23" s="2473">
        <f t="shared" si="22"/>
        <v>0</v>
      </c>
      <c r="AR23" s="1616" t="str">
        <f t="shared" si="8"/>
        <v>OK</v>
      </c>
      <c r="AS23" s="1616" t="str">
        <f t="shared" si="3"/>
        <v>OK</v>
      </c>
      <c r="AT23" s="1255" t="str">
        <f t="shared" si="9"/>
        <v>OK</v>
      </c>
    </row>
    <row r="24" spans="1:46" ht="13.5" thickBot="1" x14ac:dyDescent="0.25">
      <c r="A24" s="36"/>
      <c r="B24" s="38" t="s">
        <v>1</v>
      </c>
      <c r="C24" s="3" t="s">
        <v>186</v>
      </c>
      <c r="D24" s="1848"/>
      <c r="E24" s="694">
        <f t="shared" si="23"/>
        <v>0</v>
      </c>
      <c r="F24" s="692">
        <f t="shared" si="10"/>
        <v>0</v>
      </c>
      <c r="G24" s="2342">
        <f t="shared" si="11"/>
        <v>0</v>
      </c>
      <c r="H24" s="703">
        <f t="shared" si="28"/>
        <v>0</v>
      </c>
      <c r="I24" s="1851"/>
      <c r="J24" s="2472">
        <f t="shared" si="24"/>
        <v>0</v>
      </c>
      <c r="K24" s="703">
        <f t="shared" si="29"/>
        <v>0</v>
      </c>
      <c r="L24" s="1851"/>
      <c r="M24" s="2473">
        <f t="shared" si="25"/>
        <v>0</v>
      </c>
      <c r="N24" s="694">
        <f t="shared" si="30"/>
        <v>0</v>
      </c>
      <c r="O24" s="1851"/>
      <c r="P24" s="2472">
        <f t="shared" si="12"/>
        <v>0</v>
      </c>
      <c r="Q24" s="703">
        <f t="shared" si="31"/>
        <v>0</v>
      </c>
      <c r="R24" s="1851"/>
      <c r="S24" s="2473">
        <f t="shared" si="13"/>
        <v>0</v>
      </c>
      <c r="T24" s="694">
        <f t="shared" si="32"/>
        <v>0</v>
      </c>
      <c r="U24" s="1851"/>
      <c r="V24" s="2472">
        <f t="shared" si="14"/>
        <v>0</v>
      </c>
      <c r="W24" s="703">
        <f t="shared" si="33"/>
        <v>0</v>
      </c>
      <c r="X24" s="1851"/>
      <c r="Y24" s="2473">
        <f t="shared" si="15"/>
        <v>0</v>
      </c>
      <c r="Z24" s="694">
        <f t="shared" si="34"/>
        <v>0</v>
      </c>
      <c r="AA24" s="1851"/>
      <c r="AB24" s="2472">
        <f t="shared" si="16"/>
        <v>0</v>
      </c>
      <c r="AC24" s="703">
        <f t="shared" si="35"/>
        <v>0</v>
      </c>
      <c r="AD24" s="1851"/>
      <c r="AE24" s="2473">
        <f t="shared" si="17"/>
        <v>0</v>
      </c>
      <c r="AF24" s="694">
        <f t="shared" si="36"/>
        <v>0</v>
      </c>
      <c r="AG24" s="1851"/>
      <c r="AH24" s="2472">
        <f t="shared" si="18"/>
        <v>0</v>
      </c>
      <c r="AI24" s="703">
        <f t="shared" si="37"/>
        <v>0</v>
      </c>
      <c r="AJ24" s="1851"/>
      <c r="AK24" s="2473">
        <f t="shared" si="19"/>
        <v>0</v>
      </c>
      <c r="AL24" s="694">
        <f t="shared" si="38"/>
        <v>0</v>
      </c>
      <c r="AM24" s="1851"/>
      <c r="AN24" s="2472">
        <f t="shared" si="20"/>
        <v>0</v>
      </c>
      <c r="AO24" s="703">
        <f t="shared" si="39"/>
        <v>0</v>
      </c>
      <c r="AP24" s="1851"/>
      <c r="AQ24" s="2473">
        <f t="shared" si="22"/>
        <v>0</v>
      </c>
      <c r="AR24" s="1616" t="str">
        <f t="shared" si="8"/>
        <v>OK</v>
      </c>
      <c r="AS24" s="1616" t="str">
        <f t="shared" si="3"/>
        <v>OK</v>
      </c>
      <c r="AT24" s="1255" t="str">
        <f t="shared" si="9"/>
        <v>OK</v>
      </c>
    </row>
    <row r="25" spans="1:46" ht="13.5" thickBot="1" x14ac:dyDescent="0.25">
      <c r="A25" s="36"/>
      <c r="B25" s="38" t="s">
        <v>342</v>
      </c>
      <c r="C25" s="3" t="s">
        <v>186</v>
      </c>
      <c r="D25" s="1848"/>
      <c r="E25" s="694">
        <f t="shared" si="23"/>
        <v>0</v>
      </c>
      <c r="F25" s="692">
        <f t="shared" si="10"/>
        <v>0</v>
      </c>
      <c r="G25" s="2342">
        <f t="shared" si="11"/>
        <v>0</v>
      </c>
      <c r="H25" s="703">
        <f t="shared" si="28"/>
        <v>0</v>
      </c>
      <c r="I25" s="1851"/>
      <c r="J25" s="2472">
        <f t="shared" si="24"/>
        <v>0</v>
      </c>
      <c r="K25" s="703">
        <f t="shared" si="29"/>
        <v>0</v>
      </c>
      <c r="L25" s="1851"/>
      <c r="M25" s="2473">
        <f t="shared" si="25"/>
        <v>0</v>
      </c>
      <c r="N25" s="694">
        <f t="shared" si="30"/>
        <v>0</v>
      </c>
      <c r="O25" s="1851"/>
      <c r="P25" s="2472">
        <f t="shared" si="12"/>
        <v>0</v>
      </c>
      <c r="Q25" s="703">
        <f t="shared" si="31"/>
        <v>0</v>
      </c>
      <c r="R25" s="1851"/>
      <c r="S25" s="2473">
        <f t="shared" si="13"/>
        <v>0</v>
      </c>
      <c r="T25" s="694">
        <f t="shared" si="32"/>
        <v>0</v>
      </c>
      <c r="U25" s="1851"/>
      <c r="V25" s="2472">
        <f t="shared" si="14"/>
        <v>0</v>
      </c>
      <c r="W25" s="703">
        <f t="shared" si="33"/>
        <v>0</v>
      </c>
      <c r="X25" s="1851"/>
      <c r="Y25" s="2473">
        <f t="shared" si="15"/>
        <v>0</v>
      </c>
      <c r="Z25" s="694">
        <f t="shared" si="34"/>
        <v>0</v>
      </c>
      <c r="AA25" s="1851"/>
      <c r="AB25" s="2472">
        <f t="shared" si="16"/>
        <v>0</v>
      </c>
      <c r="AC25" s="703">
        <f t="shared" si="35"/>
        <v>0</v>
      </c>
      <c r="AD25" s="1851"/>
      <c r="AE25" s="2473">
        <f t="shared" si="17"/>
        <v>0</v>
      </c>
      <c r="AF25" s="694">
        <f t="shared" si="36"/>
        <v>0</v>
      </c>
      <c r="AG25" s="1851"/>
      <c r="AH25" s="2472">
        <f t="shared" si="18"/>
        <v>0</v>
      </c>
      <c r="AI25" s="703">
        <f t="shared" si="37"/>
        <v>0</v>
      </c>
      <c r="AJ25" s="1851"/>
      <c r="AK25" s="2473">
        <f t="shared" si="19"/>
        <v>0</v>
      </c>
      <c r="AL25" s="694">
        <f t="shared" si="38"/>
        <v>0</v>
      </c>
      <c r="AM25" s="1851"/>
      <c r="AN25" s="2472">
        <f t="shared" si="20"/>
        <v>0</v>
      </c>
      <c r="AO25" s="703">
        <f t="shared" si="39"/>
        <v>0</v>
      </c>
      <c r="AP25" s="1851"/>
      <c r="AQ25" s="2473">
        <f t="shared" si="22"/>
        <v>0</v>
      </c>
      <c r="AR25" s="1616" t="str">
        <f t="shared" si="8"/>
        <v>OK</v>
      </c>
      <c r="AS25" s="1616" t="str">
        <f t="shared" si="3"/>
        <v>OK</v>
      </c>
      <c r="AT25" s="1255" t="str">
        <f t="shared" si="9"/>
        <v>OK</v>
      </c>
    </row>
    <row r="26" spans="1:46" ht="15" customHeight="1" thickBot="1" x14ac:dyDescent="0.25">
      <c r="A26" s="331"/>
      <c r="B26" s="1680" t="s">
        <v>27</v>
      </c>
      <c r="C26" s="4" t="s">
        <v>186</v>
      </c>
      <c r="D26" s="1853"/>
      <c r="E26" s="728">
        <f>H26+K26+N26+Q26+T26+W26+Z26+AC26+AF26+AI26+AL26</f>
        <v>0</v>
      </c>
      <c r="F26" s="692">
        <f t="shared" si="10"/>
        <v>0</v>
      </c>
      <c r="G26" s="2342">
        <f t="shared" si="11"/>
        <v>0</v>
      </c>
      <c r="H26" s="737">
        <f t="shared" si="28"/>
        <v>0</v>
      </c>
      <c r="I26" s="1855"/>
      <c r="J26" s="2472">
        <f t="shared" si="24"/>
        <v>0</v>
      </c>
      <c r="K26" s="737">
        <f t="shared" si="29"/>
        <v>0</v>
      </c>
      <c r="L26" s="1855"/>
      <c r="M26" s="2473">
        <f t="shared" si="25"/>
        <v>0</v>
      </c>
      <c r="N26" s="728">
        <f t="shared" si="30"/>
        <v>0</v>
      </c>
      <c r="O26" s="1855"/>
      <c r="P26" s="2472">
        <f t="shared" si="12"/>
        <v>0</v>
      </c>
      <c r="Q26" s="737">
        <f t="shared" si="31"/>
        <v>0</v>
      </c>
      <c r="R26" s="1855"/>
      <c r="S26" s="2473">
        <f t="shared" si="13"/>
        <v>0</v>
      </c>
      <c r="T26" s="728">
        <f t="shared" si="32"/>
        <v>0</v>
      </c>
      <c r="U26" s="1855"/>
      <c r="V26" s="2472">
        <f t="shared" si="14"/>
        <v>0</v>
      </c>
      <c r="W26" s="737">
        <f t="shared" si="33"/>
        <v>0</v>
      </c>
      <c r="X26" s="1855"/>
      <c r="Y26" s="2473">
        <f t="shared" si="15"/>
        <v>0</v>
      </c>
      <c r="Z26" s="728">
        <f t="shared" si="34"/>
        <v>0</v>
      </c>
      <c r="AA26" s="1855"/>
      <c r="AB26" s="2472">
        <f t="shared" si="16"/>
        <v>0</v>
      </c>
      <c r="AC26" s="737">
        <f t="shared" si="35"/>
        <v>0</v>
      </c>
      <c r="AD26" s="1855"/>
      <c r="AE26" s="2473">
        <f t="shared" si="17"/>
        <v>0</v>
      </c>
      <c r="AF26" s="728">
        <f t="shared" si="36"/>
        <v>0</v>
      </c>
      <c r="AG26" s="1855"/>
      <c r="AH26" s="2472">
        <f t="shared" si="18"/>
        <v>0</v>
      </c>
      <c r="AI26" s="737">
        <f t="shared" si="37"/>
        <v>0</v>
      </c>
      <c r="AJ26" s="1855"/>
      <c r="AK26" s="2473">
        <f t="shared" si="19"/>
        <v>0</v>
      </c>
      <c r="AL26" s="728">
        <f t="shared" si="38"/>
        <v>0</v>
      </c>
      <c r="AM26" s="1855"/>
      <c r="AN26" s="2472">
        <f t="shared" si="20"/>
        <v>0</v>
      </c>
      <c r="AO26" s="703">
        <f t="shared" si="39"/>
        <v>0</v>
      </c>
      <c r="AP26" s="1851"/>
      <c r="AQ26" s="2473">
        <f t="shared" si="22"/>
        <v>0</v>
      </c>
      <c r="AR26" s="1616" t="str">
        <f t="shared" si="8"/>
        <v>OK</v>
      </c>
      <c r="AS26" s="1616" t="str">
        <f t="shared" si="3"/>
        <v>OK</v>
      </c>
      <c r="AT26" s="1255" t="str">
        <f t="shared" si="9"/>
        <v>OK</v>
      </c>
    </row>
    <row r="27" spans="1:46" ht="15" customHeight="1" thickBot="1" x14ac:dyDescent="0.25">
      <c r="A27" s="1679" t="s">
        <v>558</v>
      </c>
      <c r="B27" s="1019" t="s">
        <v>557</v>
      </c>
      <c r="C27" s="789" t="s">
        <v>186</v>
      </c>
      <c r="D27" s="1856"/>
      <c r="E27" s="728">
        <f>H27+K27+N27+Q27+T27+W27+Z27+AC27+AF27+AI27+AL27</f>
        <v>0</v>
      </c>
      <c r="F27" s="692">
        <f t="shared" si="10"/>
        <v>0</v>
      </c>
      <c r="G27" s="2342">
        <f t="shared" si="11"/>
        <v>0</v>
      </c>
      <c r="H27" s="737">
        <f t="shared" ref="H27" si="40">I27+J27</f>
        <v>0</v>
      </c>
      <c r="I27" s="1855"/>
      <c r="J27" s="2472">
        <f t="shared" si="24"/>
        <v>0</v>
      </c>
      <c r="K27" s="693">
        <f t="shared" ref="K27" si="41">L27+M27</f>
        <v>0</v>
      </c>
      <c r="L27" s="1877"/>
      <c r="M27" s="2482">
        <f>$L$11*G27</f>
        <v>0</v>
      </c>
      <c r="N27" s="728">
        <f t="shared" ref="N27" si="42">O27+P27</f>
        <v>0</v>
      </c>
      <c r="O27" s="1855"/>
      <c r="P27" s="2472">
        <f t="shared" si="12"/>
        <v>0</v>
      </c>
      <c r="Q27" s="693">
        <f t="shared" ref="Q27" si="43">R27+S27</f>
        <v>0</v>
      </c>
      <c r="R27" s="1877"/>
      <c r="S27" s="2482">
        <f t="shared" si="13"/>
        <v>0</v>
      </c>
      <c r="T27" s="728">
        <f t="shared" ref="T27" si="44">U27+V27</f>
        <v>0</v>
      </c>
      <c r="U27" s="1855"/>
      <c r="V27" s="2472">
        <f t="shared" si="14"/>
        <v>0</v>
      </c>
      <c r="W27" s="693">
        <f t="shared" ref="W27" si="45">X27+Y27</f>
        <v>0</v>
      </c>
      <c r="X27" s="1877"/>
      <c r="Y27" s="2482">
        <f t="shared" si="15"/>
        <v>0</v>
      </c>
      <c r="Z27" s="728">
        <f t="shared" ref="Z27" si="46">AA27+AB27</f>
        <v>0</v>
      </c>
      <c r="AA27" s="1855"/>
      <c r="AB27" s="2472">
        <f t="shared" si="16"/>
        <v>0</v>
      </c>
      <c r="AC27" s="693">
        <f t="shared" ref="AC27" si="47">AD27+AE27</f>
        <v>0</v>
      </c>
      <c r="AD27" s="1877"/>
      <c r="AE27" s="2482">
        <f t="shared" si="17"/>
        <v>0</v>
      </c>
      <c r="AF27" s="728">
        <f t="shared" ref="AF27" si="48">AG27+AH27</f>
        <v>0</v>
      </c>
      <c r="AG27" s="1855"/>
      <c r="AH27" s="2472">
        <f t="shared" si="18"/>
        <v>0</v>
      </c>
      <c r="AI27" s="693">
        <f t="shared" ref="AI27" si="49">AJ27+AK27</f>
        <v>0</v>
      </c>
      <c r="AJ27" s="1877"/>
      <c r="AK27" s="2482">
        <f t="shared" si="19"/>
        <v>0</v>
      </c>
      <c r="AL27" s="728">
        <f>AM27+AN27</f>
        <v>0</v>
      </c>
      <c r="AM27" s="1855"/>
      <c r="AN27" s="2472">
        <f t="shared" si="20"/>
        <v>0</v>
      </c>
      <c r="AO27" s="693">
        <f t="shared" si="39"/>
        <v>0</v>
      </c>
      <c r="AP27" s="1877"/>
      <c r="AQ27" s="2482">
        <f t="shared" si="22"/>
        <v>0</v>
      </c>
      <c r="AR27" s="1616" t="str">
        <f t="shared" si="8"/>
        <v>OK</v>
      </c>
      <c r="AS27" s="1616" t="str">
        <f t="shared" si="3"/>
        <v>OK</v>
      </c>
      <c r="AT27" s="1255" t="str">
        <f t="shared" si="9"/>
        <v>OK</v>
      </c>
    </row>
    <row r="28" spans="1:46" s="35" customFormat="1" ht="19.149999999999999" customHeight="1" thickBot="1" x14ac:dyDescent="0.25">
      <c r="A28" s="976" t="s">
        <v>110</v>
      </c>
      <c r="B28" s="333" t="s">
        <v>286</v>
      </c>
      <c r="C28" s="64" t="s">
        <v>186</v>
      </c>
      <c r="D28" s="603">
        <f t="shared" ref="D28:T28" si="50">SUM(D29:D31)</f>
        <v>0</v>
      </c>
      <c r="E28" s="908">
        <f>SUM(E29:E31)</f>
        <v>0</v>
      </c>
      <c r="F28" s="908">
        <f>SUM(F29:F31)</f>
        <v>0</v>
      </c>
      <c r="G28" s="593">
        <f t="shared" ref="G28" si="51">SUM(G29:G31)</f>
        <v>0</v>
      </c>
      <c r="H28" s="603">
        <f>SUM(H29:H31)</f>
        <v>0</v>
      </c>
      <c r="I28" s="945">
        <f>SUM(I29:I31)</f>
        <v>0</v>
      </c>
      <c r="J28" s="962">
        <f>SUM(J29:J31)</f>
        <v>0</v>
      </c>
      <c r="K28" s="908">
        <f t="shared" si="50"/>
        <v>0</v>
      </c>
      <c r="L28" s="945">
        <f t="shared" si="50"/>
        <v>0</v>
      </c>
      <c r="M28" s="593">
        <f t="shared" si="50"/>
        <v>0</v>
      </c>
      <c r="N28" s="603">
        <f>SUM(N29:N31)</f>
        <v>0</v>
      </c>
      <c r="O28" s="945">
        <f t="shared" si="50"/>
        <v>0</v>
      </c>
      <c r="P28" s="593">
        <f t="shared" si="50"/>
        <v>0</v>
      </c>
      <c r="Q28" s="603">
        <f t="shared" si="50"/>
        <v>0</v>
      </c>
      <c r="R28" s="908">
        <f t="shared" si="50"/>
        <v>0</v>
      </c>
      <c r="S28" s="593">
        <f t="shared" si="50"/>
        <v>0</v>
      </c>
      <c r="T28" s="908">
        <f t="shared" si="50"/>
        <v>0</v>
      </c>
      <c r="U28" s="908">
        <f>SUM(U29:U31)</f>
        <v>0</v>
      </c>
      <c r="V28" s="593">
        <f t="shared" ref="V28:AQ28" si="52">SUM(V29:V31)</f>
        <v>0</v>
      </c>
      <c r="W28" s="908">
        <f t="shared" si="52"/>
        <v>0</v>
      </c>
      <c r="X28" s="908">
        <f t="shared" si="52"/>
        <v>0</v>
      </c>
      <c r="Y28" s="641">
        <f t="shared" si="52"/>
        <v>0</v>
      </c>
      <c r="Z28" s="603">
        <f t="shared" si="52"/>
        <v>0</v>
      </c>
      <c r="AA28" s="908">
        <f t="shared" si="52"/>
        <v>0</v>
      </c>
      <c r="AB28" s="593">
        <f t="shared" si="52"/>
        <v>0</v>
      </c>
      <c r="AC28" s="908">
        <f t="shared" si="52"/>
        <v>0</v>
      </c>
      <c r="AD28" s="908">
        <f t="shared" si="52"/>
        <v>0</v>
      </c>
      <c r="AE28" s="641">
        <f t="shared" si="52"/>
        <v>0</v>
      </c>
      <c r="AF28" s="603">
        <f t="shared" si="52"/>
        <v>0</v>
      </c>
      <c r="AG28" s="908">
        <f t="shared" si="52"/>
        <v>0</v>
      </c>
      <c r="AH28" s="593">
        <f t="shared" si="52"/>
        <v>0</v>
      </c>
      <c r="AI28" s="603">
        <f t="shared" si="52"/>
        <v>0</v>
      </c>
      <c r="AJ28" s="908">
        <f t="shared" si="52"/>
        <v>0</v>
      </c>
      <c r="AK28" s="641">
        <f t="shared" si="52"/>
        <v>0</v>
      </c>
      <c r="AL28" s="603">
        <f t="shared" si="52"/>
        <v>0</v>
      </c>
      <c r="AM28" s="908">
        <f t="shared" si="52"/>
        <v>0</v>
      </c>
      <c r="AN28" s="641">
        <f t="shared" si="52"/>
        <v>0</v>
      </c>
      <c r="AO28" s="638">
        <f t="shared" si="52"/>
        <v>0</v>
      </c>
      <c r="AP28" s="945">
        <f t="shared" si="52"/>
        <v>0</v>
      </c>
      <c r="AQ28" s="593">
        <f t="shared" si="52"/>
        <v>0</v>
      </c>
      <c r="AR28" s="1616" t="str">
        <f t="shared" si="8"/>
        <v>OK</v>
      </c>
      <c r="AS28" s="1616" t="str">
        <f t="shared" si="3"/>
        <v>OK</v>
      </c>
      <c r="AT28" s="1255" t="str">
        <f t="shared" si="9"/>
        <v>OK</v>
      </c>
    </row>
    <row r="29" spans="1:46" ht="13.5" thickBot="1" x14ac:dyDescent="0.25">
      <c r="A29" s="44" t="s">
        <v>84</v>
      </c>
      <c r="B29" s="37" t="s">
        <v>87</v>
      </c>
      <c r="C29" s="65" t="s">
        <v>186</v>
      </c>
      <c r="D29" s="946">
        <f>A10_Personal!D96</f>
        <v>0</v>
      </c>
      <c r="E29" s="947">
        <f>H29+K29+N29+Q29+T29+W29+Z29+AC29+AF29+AI29+AL29</f>
        <v>0</v>
      </c>
      <c r="F29" s="953">
        <f>A10_Personal!D97</f>
        <v>0</v>
      </c>
      <c r="G29" s="2436">
        <f>A10_Personal!D99</f>
        <v>0</v>
      </c>
      <c r="H29" s="946">
        <f>A10_Personal!F96</f>
        <v>0</v>
      </c>
      <c r="I29" s="949">
        <f>A10_Personal!F97</f>
        <v>0</v>
      </c>
      <c r="J29" s="950">
        <f>A10_Personal!F99</f>
        <v>0</v>
      </c>
      <c r="K29" s="947">
        <f t="shared" ref="K29:K36" si="53">L29+M29</f>
        <v>0</v>
      </c>
      <c r="L29" s="949">
        <f>A10_Personal!G97</f>
        <v>0</v>
      </c>
      <c r="M29" s="951">
        <f>A10_Personal!G99</f>
        <v>0</v>
      </c>
      <c r="N29" s="900">
        <f t="shared" ref="N29:N36" si="54">O29+P29</f>
        <v>0</v>
      </c>
      <c r="O29" s="949">
        <f>A10_Personal!H97</f>
        <v>0</v>
      </c>
      <c r="P29" s="952">
        <f>A10_Personal!H99</f>
        <v>0</v>
      </c>
      <c r="Q29" s="900">
        <f t="shared" ref="Q29:Q36" si="55">R29+S29</f>
        <v>0</v>
      </c>
      <c r="R29" s="949">
        <f>A10_Personal!I97</f>
        <v>0</v>
      </c>
      <c r="S29" s="950">
        <f>A10_Personal!I99</f>
        <v>0</v>
      </c>
      <c r="T29" s="947">
        <f t="shared" ref="T29:T36" si="56">U29+V29</f>
        <v>0</v>
      </c>
      <c r="U29" s="953">
        <f>A10_Personal!J97</f>
        <v>0</v>
      </c>
      <c r="V29" s="952">
        <f>A10_Personal!J99</f>
        <v>0</v>
      </c>
      <c r="W29" s="947">
        <f t="shared" ref="W29:W36" si="57">X29+Y29</f>
        <v>0</v>
      </c>
      <c r="X29" s="953">
        <f>A10_Personal!K97</f>
        <v>0</v>
      </c>
      <c r="Y29" s="951">
        <f>A10_Personal!K99</f>
        <v>0</v>
      </c>
      <c r="Z29" s="900">
        <f t="shared" ref="Z29:Z36" si="58">AA29+AB29</f>
        <v>0</v>
      </c>
      <c r="AA29" s="2408">
        <f>A10_Personal!L97</f>
        <v>0</v>
      </c>
      <c r="AB29" s="952">
        <f>A10_Personal!L99</f>
        <v>0</v>
      </c>
      <c r="AC29" s="947">
        <f t="shared" ref="AC29:AC36" si="59">AD29+AE29</f>
        <v>0</v>
      </c>
      <c r="AD29" s="953">
        <f>A10_Personal!M97</f>
        <v>0</v>
      </c>
      <c r="AE29" s="951">
        <f>A10_Personal!M99</f>
        <v>0</v>
      </c>
      <c r="AF29" s="900">
        <f t="shared" ref="AF29:AF36" si="60">AG29+AH29</f>
        <v>0</v>
      </c>
      <c r="AG29" s="953">
        <f>A10_Personal!N97</f>
        <v>0</v>
      </c>
      <c r="AH29" s="952">
        <f>A10_Personal!N99</f>
        <v>0</v>
      </c>
      <c r="AI29" s="900">
        <f t="shared" ref="AI29:AI36" si="61">AJ29+AK29</f>
        <v>0</v>
      </c>
      <c r="AJ29" s="953">
        <f>A10_Personal!O97</f>
        <v>0</v>
      </c>
      <c r="AK29" s="951">
        <f>A10_Personal!O99</f>
        <v>0</v>
      </c>
      <c r="AL29" s="900">
        <f t="shared" ref="AL29:AL36" si="62">AM29+AN29</f>
        <v>0</v>
      </c>
      <c r="AM29" s="953">
        <f>A10_Personal!P97</f>
        <v>0</v>
      </c>
      <c r="AN29" s="951">
        <f>A10_Personal!P99</f>
        <v>0</v>
      </c>
      <c r="AO29" s="900">
        <f t="shared" ref="AO29:AO31" si="63">D29-SUM(H29,K29,N29,Q29,T29,W29,Z29,AC29,AF29,AI29,AL29)</f>
        <v>0</v>
      </c>
      <c r="AP29" s="953">
        <f>A10_Personal!Q97</f>
        <v>0</v>
      </c>
      <c r="AQ29" s="952">
        <f>A10_Personal!Q99</f>
        <v>0</v>
      </c>
      <c r="AR29" s="1616" t="str">
        <f t="shared" si="8"/>
        <v>OK</v>
      </c>
      <c r="AS29" s="1616" t="str">
        <f t="shared" si="3"/>
        <v>OK</v>
      </c>
      <c r="AT29" s="1255" t="str">
        <f t="shared" si="9"/>
        <v>OK</v>
      </c>
    </row>
    <row r="30" spans="1:46" ht="26.25" thickBot="1" x14ac:dyDescent="0.25">
      <c r="A30" s="45" t="s">
        <v>85</v>
      </c>
      <c r="B30" s="37" t="s">
        <v>97</v>
      </c>
      <c r="C30" s="3" t="s">
        <v>186</v>
      </c>
      <c r="D30" s="954">
        <f>A10_Personal!D101</f>
        <v>0</v>
      </c>
      <c r="E30" s="947">
        <f>H30+K30+N30+Q30+T30+W30+Z30+AC30+AF30+AI30+AL30</f>
        <v>0</v>
      </c>
      <c r="F30" s="953">
        <f>A10_Personal!D102</f>
        <v>0</v>
      </c>
      <c r="G30" s="2437">
        <f>A10_Personal!D103</f>
        <v>0</v>
      </c>
      <c r="H30" s="946">
        <f>A10_Personal!F101</f>
        <v>0</v>
      </c>
      <c r="I30" s="949">
        <f>A10_Personal!F102</f>
        <v>0</v>
      </c>
      <c r="J30" s="950">
        <f>A10_Personal!F103</f>
        <v>0</v>
      </c>
      <c r="K30" s="947">
        <f t="shared" si="53"/>
        <v>0</v>
      </c>
      <c r="L30" s="949">
        <f>A10_Personal!G102</f>
        <v>0</v>
      </c>
      <c r="M30" s="951">
        <f>A10_Personal!G103</f>
        <v>0</v>
      </c>
      <c r="N30" s="900">
        <f t="shared" si="54"/>
        <v>0</v>
      </c>
      <c r="O30" s="949">
        <f>A10_Personal!H102</f>
        <v>0</v>
      </c>
      <c r="P30" s="952">
        <f>A10_Personal!H103</f>
        <v>0</v>
      </c>
      <c r="Q30" s="900">
        <f t="shared" si="55"/>
        <v>0</v>
      </c>
      <c r="R30" s="949">
        <f>A10_Personal!I102</f>
        <v>0</v>
      </c>
      <c r="S30" s="950">
        <f>A10_Personal!I103</f>
        <v>0</v>
      </c>
      <c r="T30" s="947">
        <f t="shared" si="56"/>
        <v>0</v>
      </c>
      <c r="U30" s="953">
        <f>A10_Personal!J102</f>
        <v>0</v>
      </c>
      <c r="V30" s="952">
        <f>A10_Personal!J103</f>
        <v>0</v>
      </c>
      <c r="W30" s="947">
        <f t="shared" si="57"/>
        <v>0</v>
      </c>
      <c r="X30" s="953">
        <f>A10_Personal!K102</f>
        <v>0</v>
      </c>
      <c r="Y30" s="951">
        <f>A10_Personal!K103</f>
        <v>0</v>
      </c>
      <c r="Z30" s="900">
        <f t="shared" si="58"/>
        <v>0</v>
      </c>
      <c r="AA30" s="953">
        <f>A10_Personal!L102</f>
        <v>0</v>
      </c>
      <c r="AB30" s="952">
        <f>A10_Personal!L103</f>
        <v>0</v>
      </c>
      <c r="AC30" s="947">
        <f t="shared" si="59"/>
        <v>0</v>
      </c>
      <c r="AD30" s="953">
        <f>A10_Personal!M102</f>
        <v>0</v>
      </c>
      <c r="AE30" s="951">
        <f>A10_Personal!M103</f>
        <v>0</v>
      </c>
      <c r="AF30" s="900">
        <f t="shared" si="60"/>
        <v>0</v>
      </c>
      <c r="AG30" s="953">
        <f>A10_Personal!N102</f>
        <v>0</v>
      </c>
      <c r="AH30" s="952">
        <f>A10_Personal!N103</f>
        <v>0</v>
      </c>
      <c r="AI30" s="900">
        <f t="shared" si="61"/>
        <v>0</v>
      </c>
      <c r="AJ30" s="953">
        <f>A10_Personal!O102</f>
        <v>0</v>
      </c>
      <c r="AK30" s="951">
        <f>A10_Personal!O103</f>
        <v>0</v>
      </c>
      <c r="AL30" s="900">
        <f t="shared" si="62"/>
        <v>0</v>
      </c>
      <c r="AM30" s="953">
        <f>A10_Personal!P102</f>
        <v>0</v>
      </c>
      <c r="AN30" s="951">
        <f>A10_Personal!P103</f>
        <v>0</v>
      </c>
      <c r="AO30" s="900">
        <f t="shared" si="63"/>
        <v>0</v>
      </c>
      <c r="AP30" s="953">
        <f>A10_Personal!Q102</f>
        <v>0</v>
      </c>
      <c r="AQ30" s="952">
        <f>A10_Personal!Q103</f>
        <v>0</v>
      </c>
      <c r="AR30" s="1616" t="str">
        <f t="shared" si="8"/>
        <v>OK</v>
      </c>
      <c r="AS30" s="1616" t="str">
        <f t="shared" si="3"/>
        <v>OK</v>
      </c>
      <c r="AT30" s="1255" t="str">
        <f t="shared" si="9"/>
        <v>OK</v>
      </c>
    </row>
    <row r="31" spans="1:46" ht="26.25" customHeight="1" thickBot="1" x14ac:dyDescent="0.25">
      <c r="A31" s="975" t="s">
        <v>117</v>
      </c>
      <c r="B31" s="37" t="s">
        <v>551</v>
      </c>
      <c r="C31" s="4" t="s">
        <v>186</v>
      </c>
      <c r="D31" s="2438">
        <f>A10_Personal!D104</f>
        <v>0</v>
      </c>
      <c r="E31" s="961">
        <f t="shared" si="23"/>
        <v>0</v>
      </c>
      <c r="F31" s="960">
        <f>A10_Personal!D105</f>
        <v>0</v>
      </c>
      <c r="G31" s="2439">
        <f>A10_Personal!D107</f>
        <v>0</v>
      </c>
      <c r="H31" s="2391">
        <f>A10_Personal!F104</f>
        <v>0</v>
      </c>
      <c r="I31" s="957">
        <f>A10_Personal!F105</f>
        <v>0</v>
      </c>
      <c r="J31" s="2392">
        <f>A10_Personal!F107</f>
        <v>0</v>
      </c>
      <c r="K31" s="959">
        <f t="shared" si="53"/>
        <v>0</v>
      </c>
      <c r="L31" s="957">
        <f>A10_Personal!G105</f>
        <v>0</v>
      </c>
      <c r="M31" s="964">
        <f>A10_Personal!G107</f>
        <v>0</v>
      </c>
      <c r="N31" s="901">
        <f t="shared" si="54"/>
        <v>0</v>
      </c>
      <c r="O31" s="957">
        <f>A10_Personal!H105</f>
        <v>0</v>
      </c>
      <c r="P31" s="963">
        <f>A10_Personal!H107</f>
        <v>0</v>
      </c>
      <c r="Q31" s="901">
        <f t="shared" si="55"/>
        <v>0</v>
      </c>
      <c r="R31" s="957">
        <f>A10_Personal!I105</f>
        <v>0</v>
      </c>
      <c r="S31" s="2392">
        <f>A10_Personal!I107</f>
        <v>0</v>
      </c>
      <c r="T31" s="959">
        <f t="shared" si="56"/>
        <v>0</v>
      </c>
      <c r="U31" s="958">
        <f>A10_Personal!J105</f>
        <v>0</v>
      </c>
      <c r="V31" s="963">
        <f>A10_Personal!J107</f>
        <v>0</v>
      </c>
      <c r="W31" s="959">
        <f t="shared" si="57"/>
        <v>0</v>
      </c>
      <c r="X31" s="958">
        <f>A10_Personal!K105</f>
        <v>0</v>
      </c>
      <c r="Y31" s="964">
        <f>A10_Personal!K107</f>
        <v>0</v>
      </c>
      <c r="Z31" s="901">
        <f t="shared" si="58"/>
        <v>0</v>
      </c>
      <c r="AA31" s="958">
        <f>A10_Personal!L105</f>
        <v>0</v>
      </c>
      <c r="AB31" s="963">
        <f>A10_Personal!L107</f>
        <v>0</v>
      </c>
      <c r="AC31" s="959">
        <f t="shared" si="59"/>
        <v>0</v>
      </c>
      <c r="AD31" s="958">
        <f>A10_Personal!M105</f>
        <v>0</v>
      </c>
      <c r="AE31" s="964">
        <f>A10_Personal!M107</f>
        <v>0</v>
      </c>
      <c r="AF31" s="901">
        <f t="shared" si="60"/>
        <v>0</v>
      </c>
      <c r="AG31" s="958">
        <f>A10_Personal!N105</f>
        <v>0</v>
      </c>
      <c r="AH31" s="963">
        <f>A10_Personal!N107</f>
        <v>0</v>
      </c>
      <c r="AI31" s="901">
        <f t="shared" si="61"/>
        <v>0</v>
      </c>
      <c r="AJ31" s="958">
        <f>A10_Personal!O105</f>
        <v>0</v>
      </c>
      <c r="AK31" s="964">
        <f>A10_Personal!O107</f>
        <v>0</v>
      </c>
      <c r="AL31" s="901">
        <f t="shared" si="62"/>
        <v>0</v>
      </c>
      <c r="AM31" s="958">
        <f>A10_Personal!P105</f>
        <v>0</v>
      </c>
      <c r="AN31" s="964">
        <f>A10_Personal!P107</f>
        <v>0</v>
      </c>
      <c r="AO31" s="901">
        <f t="shared" si="63"/>
        <v>0</v>
      </c>
      <c r="AP31" s="958">
        <f>A10_Personal!Q105</f>
        <v>0</v>
      </c>
      <c r="AQ31" s="963">
        <f>A10_Personal!Q107</f>
        <v>0</v>
      </c>
      <c r="AR31" s="1616" t="str">
        <f t="shared" si="8"/>
        <v>OK</v>
      </c>
      <c r="AS31" s="1616" t="str">
        <f t="shared" si="3"/>
        <v>OK</v>
      </c>
      <c r="AT31" s="1255" t="str">
        <f t="shared" si="9"/>
        <v>OK</v>
      </c>
    </row>
    <row r="32" spans="1:46" s="35" customFormat="1" ht="13.5" thickBot="1" x14ac:dyDescent="0.25">
      <c r="A32" s="976" t="s">
        <v>111</v>
      </c>
      <c r="B32" s="2402" t="s">
        <v>17</v>
      </c>
      <c r="C32" s="2344" t="s">
        <v>186</v>
      </c>
      <c r="D32" s="2368"/>
      <c r="E32" s="2369">
        <f t="shared" si="23"/>
        <v>0</v>
      </c>
      <c r="F32" s="1472">
        <f>SUM(I32,L32,O32,R32,U32,X32,AA32,AD32,AG32,AJ32,AM32,AP32)</f>
        <v>0</v>
      </c>
      <c r="G32" s="2375">
        <f t="shared" ref="G32:G36" si="64">D32-F32</f>
        <v>0</v>
      </c>
      <c r="H32" s="1674">
        <f>I32+J32</f>
        <v>0</v>
      </c>
      <c r="I32" s="2365"/>
      <c r="J32" s="2474">
        <f t="shared" ref="J32:J36" si="65">$I$11*G32</f>
        <v>0</v>
      </c>
      <c r="K32" s="1674">
        <f t="shared" si="53"/>
        <v>0</v>
      </c>
      <c r="L32" s="2365"/>
      <c r="M32" s="2478">
        <f>$L$11*G32</f>
        <v>0</v>
      </c>
      <c r="N32" s="1674">
        <f t="shared" si="54"/>
        <v>0</v>
      </c>
      <c r="O32" s="2365"/>
      <c r="P32" s="2474">
        <f t="shared" ref="P32:P36" si="66">$O$11*G32</f>
        <v>0</v>
      </c>
      <c r="Q32" s="1674">
        <f t="shared" si="55"/>
        <v>0</v>
      </c>
      <c r="R32" s="2365"/>
      <c r="S32" s="2474">
        <f>$R$11*G32</f>
        <v>0</v>
      </c>
      <c r="T32" s="2363">
        <f t="shared" si="56"/>
        <v>0</v>
      </c>
      <c r="U32" s="2366"/>
      <c r="V32" s="2474">
        <f t="shared" ref="V32:V36" si="67">$U$11*G32</f>
        <v>0</v>
      </c>
      <c r="W32" s="2363">
        <f t="shared" si="57"/>
        <v>0</v>
      </c>
      <c r="X32" s="2366"/>
      <c r="Y32" s="2478">
        <f t="shared" ref="Y32:Y36" si="68">$X$11*G32</f>
        <v>0</v>
      </c>
      <c r="Z32" s="1674">
        <f t="shared" si="58"/>
        <v>0</v>
      </c>
      <c r="AA32" s="2366"/>
      <c r="AB32" s="2474">
        <f t="shared" ref="AB32:AB36" si="69">$AA$11*G32</f>
        <v>0</v>
      </c>
      <c r="AC32" s="2363">
        <f t="shared" si="59"/>
        <v>0</v>
      </c>
      <c r="AD32" s="2366"/>
      <c r="AE32" s="2478">
        <f>$AD$11*G32</f>
        <v>0</v>
      </c>
      <c r="AF32" s="1674">
        <f t="shared" si="60"/>
        <v>0</v>
      </c>
      <c r="AG32" s="2366"/>
      <c r="AH32" s="2474">
        <f t="shared" ref="AH32:AH35" si="70">$AG$11*G32</f>
        <v>0</v>
      </c>
      <c r="AI32" s="2363">
        <f t="shared" si="61"/>
        <v>0</v>
      </c>
      <c r="AJ32" s="2366"/>
      <c r="AK32" s="2478">
        <f t="shared" ref="AK32:AK36" si="71">$AJ$11*G32</f>
        <v>0</v>
      </c>
      <c r="AL32" s="1674">
        <f>AM32+AN32</f>
        <v>0</v>
      </c>
      <c r="AM32" s="2366"/>
      <c r="AN32" s="2478">
        <f t="shared" ref="AN32:AN36" si="72">$AM$11*G32</f>
        <v>0</v>
      </c>
      <c r="AO32" s="1674">
        <f t="shared" ref="AO32:AO36" si="73">D32-E32</f>
        <v>0</v>
      </c>
      <c r="AP32" s="2366"/>
      <c r="AQ32" s="2474">
        <f t="shared" ref="AQ32" si="74">AO32-AP32</f>
        <v>0</v>
      </c>
      <c r="AR32" s="1616" t="str">
        <f t="shared" si="8"/>
        <v>OK</v>
      </c>
      <c r="AS32" s="1616" t="str">
        <f t="shared" si="3"/>
        <v>OK</v>
      </c>
      <c r="AT32" s="1255" t="str">
        <f t="shared" si="9"/>
        <v>OK</v>
      </c>
    </row>
    <row r="33" spans="1:46" s="35" customFormat="1" ht="13.5" thickBot="1" x14ac:dyDescent="0.25">
      <c r="A33" s="2378" t="s">
        <v>112</v>
      </c>
      <c r="B33" s="2382" t="s">
        <v>109</v>
      </c>
      <c r="C33" s="65" t="s">
        <v>186</v>
      </c>
      <c r="D33" s="1857"/>
      <c r="E33" s="702">
        <f>H33+K33+N33+Q33+T33+W33+Z33+AC33+AF33+AI33+AL33</f>
        <v>0</v>
      </c>
      <c r="F33" s="689">
        <f t="shared" ref="F33:F36" si="75">SUM(I33,L33,O33,R33,U33,X33,AA33,AD33,AG33,AJ33,AM33,AP33)</f>
        <v>0</v>
      </c>
      <c r="G33" s="2388">
        <f t="shared" si="64"/>
        <v>0</v>
      </c>
      <c r="H33" s="705">
        <f>I33+J33</f>
        <v>0</v>
      </c>
      <c r="I33" s="1861"/>
      <c r="J33" s="2486">
        <f>$I$11*G33</f>
        <v>0</v>
      </c>
      <c r="K33" s="705">
        <f t="shared" si="53"/>
        <v>0</v>
      </c>
      <c r="L33" s="1861"/>
      <c r="M33" s="2487">
        <f t="shared" ref="M33:M36" si="76">$L$11*G33</f>
        <v>0</v>
      </c>
      <c r="N33" s="705">
        <f t="shared" si="54"/>
        <v>0</v>
      </c>
      <c r="O33" s="1861"/>
      <c r="P33" s="2486">
        <f t="shared" si="66"/>
        <v>0</v>
      </c>
      <c r="Q33" s="705">
        <f t="shared" si="55"/>
        <v>0</v>
      </c>
      <c r="R33" s="1861"/>
      <c r="S33" s="2486">
        <f>$R$11*G33</f>
        <v>0</v>
      </c>
      <c r="T33" s="702">
        <f t="shared" si="56"/>
        <v>0</v>
      </c>
      <c r="U33" s="1867"/>
      <c r="V33" s="2486">
        <f t="shared" si="67"/>
        <v>0</v>
      </c>
      <c r="W33" s="702">
        <f t="shared" si="57"/>
        <v>0</v>
      </c>
      <c r="X33" s="1867"/>
      <c r="Y33" s="2487">
        <f t="shared" si="68"/>
        <v>0</v>
      </c>
      <c r="Z33" s="705">
        <f t="shared" si="58"/>
        <v>0</v>
      </c>
      <c r="AA33" s="1867"/>
      <c r="AB33" s="2486">
        <f t="shared" si="69"/>
        <v>0</v>
      </c>
      <c r="AC33" s="702">
        <f t="shared" si="59"/>
        <v>0</v>
      </c>
      <c r="AD33" s="1867"/>
      <c r="AE33" s="2487">
        <f t="shared" ref="AE33:AE36" si="77">$AD$11*G33</f>
        <v>0</v>
      </c>
      <c r="AF33" s="705">
        <f t="shared" si="60"/>
        <v>0</v>
      </c>
      <c r="AG33" s="1867"/>
      <c r="AH33" s="2486">
        <f t="shared" si="70"/>
        <v>0</v>
      </c>
      <c r="AI33" s="702">
        <f t="shared" si="61"/>
        <v>0</v>
      </c>
      <c r="AJ33" s="1867"/>
      <c r="AK33" s="2487">
        <f t="shared" si="71"/>
        <v>0</v>
      </c>
      <c r="AL33" s="705">
        <f>AM33+AN33</f>
        <v>0</v>
      </c>
      <c r="AM33" s="1867"/>
      <c r="AN33" s="2487">
        <f>$AM$11*G33</f>
        <v>0</v>
      </c>
      <c r="AO33" s="705">
        <f t="shared" si="73"/>
        <v>0</v>
      </c>
      <c r="AP33" s="1867"/>
      <c r="AQ33" s="2486">
        <f t="shared" ref="AQ33:AQ36" si="78">AO33-AP33</f>
        <v>0</v>
      </c>
      <c r="AR33" s="1616" t="str">
        <f t="shared" si="8"/>
        <v>OK</v>
      </c>
      <c r="AS33" s="1616" t="str">
        <f t="shared" si="3"/>
        <v>OK</v>
      </c>
      <c r="AT33" s="1255" t="str">
        <f t="shared" si="9"/>
        <v>OK</v>
      </c>
    </row>
    <row r="34" spans="1:46" s="35" customFormat="1" ht="13.5" thickBot="1" x14ac:dyDescent="0.25">
      <c r="A34" s="978" t="s">
        <v>113</v>
      </c>
      <c r="B34" s="2385" t="s">
        <v>2</v>
      </c>
      <c r="C34" s="965" t="s">
        <v>186</v>
      </c>
      <c r="D34" s="2368"/>
      <c r="E34" s="2369">
        <f t="shared" si="23"/>
        <v>0</v>
      </c>
      <c r="F34" s="1472">
        <f t="shared" si="75"/>
        <v>0</v>
      </c>
      <c r="G34" s="2375">
        <f t="shared" si="64"/>
        <v>0</v>
      </c>
      <c r="H34" s="1671">
        <f>I34+J34</f>
        <v>0</v>
      </c>
      <c r="I34" s="2370"/>
      <c r="J34" s="2476">
        <f t="shared" si="65"/>
        <v>0</v>
      </c>
      <c r="K34" s="1671">
        <f t="shared" si="53"/>
        <v>0</v>
      </c>
      <c r="L34" s="2370"/>
      <c r="M34" s="2480">
        <f t="shared" si="76"/>
        <v>0</v>
      </c>
      <c r="N34" s="1671">
        <f t="shared" si="54"/>
        <v>0</v>
      </c>
      <c r="O34" s="2370"/>
      <c r="P34" s="2476">
        <f t="shared" si="66"/>
        <v>0</v>
      </c>
      <c r="Q34" s="1671">
        <f t="shared" si="55"/>
        <v>0</v>
      </c>
      <c r="R34" s="2370"/>
      <c r="S34" s="2476">
        <f>$R$11*G34</f>
        <v>0</v>
      </c>
      <c r="T34" s="2369">
        <f t="shared" si="56"/>
        <v>0</v>
      </c>
      <c r="U34" s="2371"/>
      <c r="V34" s="2476">
        <f t="shared" si="67"/>
        <v>0</v>
      </c>
      <c r="W34" s="2369">
        <f t="shared" si="57"/>
        <v>0</v>
      </c>
      <c r="X34" s="2371"/>
      <c r="Y34" s="2480">
        <f t="shared" si="68"/>
        <v>0</v>
      </c>
      <c r="Z34" s="1671">
        <f t="shared" si="58"/>
        <v>0</v>
      </c>
      <c r="AA34" s="2371"/>
      <c r="AB34" s="2476">
        <f t="shared" si="69"/>
        <v>0</v>
      </c>
      <c r="AC34" s="2369">
        <f t="shared" si="59"/>
        <v>0</v>
      </c>
      <c r="AD34" s="2371"/>
      <c r="AE34" s="2480">
        <f t="shared" si="77"/>
        <v>0</v>
      </c>
      <c r="AF34" s="1671">
        <f t="shared" si="60"/>
        <v>0</v>
      </c>
      <c r="AG34" s="2371"/>
      <c r="AH34" s="2476">
        <f t="shared" si="70"/>
        <v>0</v>
      </c>
      <c r="AI34" s="2369">
        <f t="shared" si="61"/>
        <v>0</v>
      </c>
      <c r="AJ34" s="2371"/>
      <c r="AK34" s="2480">
        <f t="shared" si="71"/>
        <v>0</v>
      </c>
      <c r="AL34" s="1671">
        <f t="shared" si="62"/>
        <v>0</v>
      </c>
      <c r="AM34" s="2371"/>
      <c r="AN34" s="2480">
        <f t="shared" si="72"/>
        <v>0</v>
      </c>
      <c r="AO34" s="1622">
        <f t="shared" si="73"/>
        <v>0</v>
      </c>
      <c r="AP34" s="1869"/>
      <c r="AQ34" s="2477">
        <f t="shared" si="78"/>
        <v>0</v>
      </c>
      <c r="AR34" s="1616" t="str">
        <f t="shared" si="8"/>
        <v>OK</v>
      </c>
      <c r="AS34" s="1616" t="str">
        <f t="shared" si="3"/>
        <v>OK</v>
      </c>
      <c r="AT34" s="1255" t="str">
        <f t="shared" si="9"/>
        <v>OK</v>
      </c>
    </row>
    <row r="35" spans="1:46" s="35" customFormat="1" ht="13.5" thickBot="1" x14ac:dyDescent="0.25">
      <c r="A35" s="981" t="s">
        <v>114</v>
      </c>
      <c r="B35" s="332" t="s">
        <v>3</v>
      </c>
      <c r="C35" s="318" t="s">
        <v>186</v>
      </c>
      <c r="D35" s="1859"/>
      <c r="E35" s="782">
        <f t="shared" si="23"/>
        <v>0</v>
      </c>
      <c r="F35" s="383">
        <f t="shared" si="75"/>
        <v>0</v>
      </c>
      <c r="G35" s="2374">
        <f t="shared" si="64"/>
        <v>0</v>
      </c>
      <c r="H35" s="780">
        <f>I35+J35</f>
        <v>0</v>
      </c>
      <c r="I35" s="1863"/>
      <c r="J35" s="2475">
        <f t="shared" si="65"/>
        <v>0</v>
      </c>
      <c r="K35" s="780">
        <f t="shared" si="53"/>
        <v>0</v>
      </c>
      <c r="L35" s="1863"/>
      <c r="M35" s="2479">
        <f t="shared" si="76"/>
        <v>0</v>
      </c>
      <c r="N35" s="780">
        <f t="shared" si="54"/>
        <v>0</v>
      </c>
      <c r="O35" s="1863"/>
      <c r="P35" s="2475">
        <f t="shared" si="66"/>
        <v>0</v>
      </c>
      <c r="Q35" s="780">
        <f t="shared" si="55"/>
        <v>0</v>
      </c>
      <c r="R35" s="1863"/>
      <c r="S35" s="2475">
        <f t="shared" ref="S35:S36" si="79">$R$11*G35</f>
        <v>0</v>
      </c>
      <c r="T35" s="782">
        <f t="shared" si="56"/>
        <v>0</v>
      </c>
      <c r="U35" s="1868"/>
      <c r="V35" s="2475">
        <f t="shared" si="67"/>
        <v>0</v>
      </c>
      <c r="W35" s="782">
        <f t="shared" si="57"/>
        <v>0</v>
      </c>
      <c r="X35" s="1868"/>
      <c r="Y35" s="2479">
        <f t="shared" si="68"/>
        <v>0</v>
      </c>
      <c r="Z35" s="780">
        <f t="shared" si="58"/>
        <v>0</v>
      </c>
      <c r="AA35" s="1868"/>
      <c r="AB35" s="2475">
        <f t="shared" si="69"/>
        <v>0</v>
      </c>
      <c r="AC35" s="782">
        <f t="shared" si="59"/>
        <v>0</v>
      </c>
      <c r="AD35" s="1868"/>
      <c r="AE35" s="2479">
        <f t="shared" si="77"/>
        <v>0</v>
      </c>
      <c r="AF35" s="780">
        <f t="shared" si="60"/>
        <v>0</v>
      </c>
      <c r="AG35" s="1868"/>
      <c r="AH35" s="2475">
        <f t="shared" si="70"/>
        <v>0</v>
      </c>
      <c r="AI35" s="782">
        <f t="shared" si="61"/>
        <v>0</v>
      </c>
      <c r="AJ35" s="1868"/>
      <c r="AK35" s="2479">
        <f t="shared" si="71"/>
        <v>0</v>
      </c>
      <c r="AL35" s="780">
        <f t="shared" si="62"/>
        <v>0</v>
      </c>
      <c r="AM35" s="1868"/>
      <c r="AN35" s="2479">
        <f t="shared" si="72"/>
        <v>0</v>
      </c>
      <c r="AO35" s="1671">
        <f t="shared" si="73"/>
        <v>0</v>
      </c>
      <c r="AP35" s="2371"/>
      <c r="AQ35" s="2476">
        <f t="shared" si="78"/>
        <v>0</v>
      </c>
      <c r="AR35" s="1616" t="str">
        <f t="shared" si="8"/>
        <v>OK</v>
      </c>
      <c r="AS35" s="1616" t="str">
        <f t="shared" si="3"/>
        <v>OK</v>
      </c>
      <c r="AT35" s="1255" t="str">
        <f t="shared" si="9"/>
        <v>OK</v>
      </c>
    </row>
    <row r="36" spans="1:46" s="35" customFormat="1" ht="19.899999999999999" customHeight="1" thickBot="1" x14ac:dyDescent="0.25">
      <c r="A36" s="982" t="s">
        <v>115</v>
      </c>
      <c r="B36" s="329" t="s">
        <v>28</v>
      </c>
      <c r="C36" s="32" t="s">
        <v>186</v>
      </c>
      <c r="D36" s="1860"/>
      <c r="E36" s="1621">
        <f t="shared" si="23"/>
        <v>0</v>
      </c>
      <c r="F36" s="383">
        <f t="shared" si="75"/>
        <v>0</v>
      </c>
      <c r="G36" s="2405">
        <f t="shared" si="64"/>
        <v>0</v>
      </c>
      <c r="H36" s="1622">
        <f>I36+J36</f>
        <v>0</v>
      </c>
      <c r="I36" s="1864"/>
      <c r="J36" s="2477">
        <f t="shared" si="65"/>
        <v>0</v>
      </c>
      <c r="K36" s="1622">
        <f t="shared" si="53"/>
        <v>0</v>
      </c>
      <c r="L36" s="1864"/>
      <c r="M36" s="2481">
        <f t="shared" si="76"/>
        <v>0</v>
      </c>
      <c r="N36" s="1622">
        <f t="shared" si="54"/>
        <v>0</v>
      </c>
      <c r="O36" s="1864"/>
      <c r="P36" s="2477">
        <f t="shared" si="66"/>
        <v>0</v>
      </c>
      <c r="Q36" s="1622">
        <f t="shared" si="55"/>
        <v>0</v>
      </c>
      <c r="R36" s="1864"/>
      <c r="S36" s="2477">
        <f t="shared" si="79"/>
        <v>0</v>
      </c>
      <c r="T36" s="1621">
        <f t="shared" si="56"/>
        <v>0</v>
      </c>
      <c r="U36" s="1869"/>
      <c r="V36" s="2477">
        <f t="shared" si="67"/>
        <v>0</v>
      </c>
      <c r="W36" s="1621">
        <f t="shared" si="57"/>
        <v>0</v>
      </c>
      <c r="X36" s="1869"/>
      <c r="Y36" s="2481">
        <f t="shared" si="68"/>
        <v>0</v>
      </c>
      <c r="Z36" s="1622">
        <f t="shared" si="58"/>
        <v>0</v>
      </c>
      <c r="AA36" s="1869"/>
      <c r="AB36" s="2477">
        <f t="shared" si="69"/>
        <v>0</v>
      </c>
      <c r="AC36" s="1621">
        <f t="shared" si="59"/>
        <v>0</v>
      </c>
      <c r="AD36" s="1869"/>
      <c r="AE36" s="2481">
        <f t="shared" si="77"/>
        <v>0</v>
      </c>
      <c r="AF36" s="1622">
        <f t="shared" si="60"/>
        <v>0</v>
      </c>
      <c r="AG36" s="1869"/>
      <c r="AH36" s="2477">
        <f>$AG$11*G36</f>
        <v>0</v>
      </c>
      <c r="AI36" s="1621">
        <f t="shared" si="61"/>
        <v>0</v>
      </c>
      <c r="AJ36" s="1869"/>
      <c r="AK36" s="2481">
        <f t="shared" si="71"/>
        <v>0</v>
      </c>
      <c r="AL36" s="1622">
        <f t="shared" si="62"/>
        <v>0</v>
      </c>
      <c r="AM36" s="1869"/>
      <c r="AN36" s="2481">
        <f t="shared" si="72"/>
        <v>0</v>
      </c>
      <c r="AO36" s="780">
        <f t="shared" si="73"/>
        <v>0</v>
      </c>
      <c r="AP36" s="1868"/>
      <c r="AQ36" s="2475">
        <f t="shared" si="78"/>
        <v>0</v>
      </c>
      <c r="AR36" s="1616" t="str">
        <f t="shared" si="8"/>
        <v>OK</v>
      </c>
      <c r="AS36" s="1616" t="str">
        <f t="shared" si="3"/>
        <v>OK</v>
      </c>
      <c r="AT36" s="1255" t="str">
        <f t="shared" si="9"/>
        <v>OK</v>
      </c>
    </row>
    <row r="37" spans="1:46" x14ac:dyDescent="0.2">
      <c r="B37" s="1678" t="s">
        <v>770</v>
      </c>
      <c r="Q37" s="16"/>
    </row>
    <row r="38" spans="1:46" x14ac:dyDescent="0.2">
      <c r="B38" s="16" t="s">
        <v>552</v>
      </c>
      <c r="Q38" s="16"/>
    </row>
    <row r="39" spans="1:46" ht="14.45" customHeight="1" x14ac:dyDescent="0.2">
      <c r="B39" s="525" t="s">
        <v>863</v>
      </c>
      <c r="Q39" s="16"/>
    </row>
    <row r="40" spans="1:46" ht="14.45" customHeight="1" x14ac:dyDescent="0.2">
      <c r="B40" s="40" t="s">
        <v>786</v>
      </c>
      <c r="Q40" s="16"/>
    </row>
    <row r="41" spans="1:46" ht="14.45" customHeight="1" x14ac:dyDescent="0.2">
      <c r="B41" s="345" t="s">
        <v>810</v>
      </c>
      <c r="C41" s="40"/>
      <c r="D41" s="40"/>
      <c r="E41" s="40"/>
      <c r="F41" s="40"/>
      <c r="G41" s="40"/>
      <c r="H41" s="40"/>
      <c r="I41" s="40"/>
      <c r="J41" s="40"/>
      <c r="K41" s="40"/>
      <c r="L41" s="40"/>
      <c r="M41" s="40"/>
      <c r="N41" s="40"/>
      <c r="O41" s="40"/>
      <c r="P41" s="40"/>
      <c r="Q41" s="40"/>
    </row>
    <row r="42" spans="1:46" x14ac:dyDescent="0.2">
      <c r="B42" s="55"/>
    </row>
    <row r="43" spans="1:46" ht="15.75" thickBot="1" x14ac:dyDescent="0.3">
      <c r="B43" s="225" t="s">
        <v>684</v>
      </c>
      <c r="C43" s="1658"/>
      <c r="D43" s="41"/>
      <c r="E43" s="2522" t="s">
        <v>669</v>
      </c>
      <c r="F43" s="1620"/>
      <c r="G43" s="41"/>
      <c r="H43" s="41"/>
      <c r="I43" s="41"/>
      <c r="J43" s="41"/>
      <c r="K43" s="41"/>
      <c r="L43" s="41"/>
      <c r="M43" s="41"/>
      <c r="N43" s="41"/>
      <c r="O43" s="41"/>
      <c r="P43" s="41"/>
      <c r="Q43" s="41"/>
      <c r="R43" s="41"/>
      <c r="S43" s="41"/>
      <c r="V43" s="1726" t="s">
        <v>686</v>
      </c>
    </row>
    <row r="44" spans="1:46" ht="18.75" customHeight="1" thickBot="1" x14ac:dyDescent="0.25">
      <c r="A44" s="2835" t="s">
        <v>11</v>
      </c>
      <c r="B44" s="2837" t="s">
        <v>103</v>
      </c>
      <c r="C44" s="2892" t="s">
        <v>5</v>
      </c>
      <c r="D44" s="192"/>
      <c r="E44" s="212"/>
      <c r="F44" s="212"/>
      <c r="G44" s="212"/>
      <c r="H44" s="212"/>
      <c r="I44" s="212"/>
      <c r="J44" s="212"/>
      <c r="K44" s="212"/>
      <c r="L44" s="212"/>
      <c r="M44" s="212"/>
      <c r="N44" s="1606" t="s">
        <v>682</v>
      </c>
      <c r="O44" s="1606"/>
      <c r="P44" s="1606"/>
      <c r="Q44" s="1606"/>
      <c r="R44" s="1610">
        <f>$C$2</f>
        <v>2026</v>
      </c>
      <c r="S44" s="1606"/>
      <c r="T44" s="1606"/>
      <c r="U44" s="1606"/>
      <c r="V44" s="1672" t="s">
        <v>669</v>
      </c>
    </row>
    <row r="45" spans="1:46" ht="15.75" customHeight="1" thickBot="1" x14ac:dyDescent="0.25">
      <c r="A45" s="2836"/>
      <c r="B45" s="2838"/>
      <c r="C45" s="2840"/>
      <c r="D45" s="2893" t="s">
        <v>99</v>
      </c>
      <c r="E45" s="2894"/>
      <c r="F45" s="2894"/>
      <c r="G45" s="2895"/>
      <c r="H45" s="3103" t="s">
        <v>283</v>
      </c>
      <c r="I45" s="3104"/>
      <c r="J45" s="3105"/>
      <c r="K45" s="2829" t="s">
        <v>506</v>
      </c>
      <c r="L45" s="2830"/>
      <c r="M45" s="2831"/>
      <c r="N45" s="2962" t="s">
        <v>505</v>
      </c>
      <c r="O45" s="2887"/>
      <c r="P45" s="2888"/>
      <c r="Q45" s="2887" t="s">
        <v>720</v>
      </c>
      <c r="R45" s="2887"/>
      <c r="S45" s="2887"/>
      <c r="T45" s="3095" t="s">
        <v>504</v>
      </c>
      <c r="U45" s="3096"/>
      <c r="V45" s="3097"/>
    </row>
    <row r="46" spans="1:46" ht="45.75" customHeight="1" x14ac:dyDescent="0.2">
      <c r="A46" s="2836"/>
      <c r="B46" s="2838"/>
      <c r="C46" s="2840"/>
      <c r="D46" s="2850" t="s">
        <v>815</v>
      </c>
      <c r="E46" s="2896" t="s">
        <v>775</v>
      </c>
      <c r="F46" s="3109" t="s">
        <v>772</v>
      </c>
      <c r="G46" s="2853" t="s">
        <v>108</v>
      </c>
      <c r="H46" s="3106"/>
      <c r="I46" s="3107"/>
      <c r="J46" s="3108"/>
      <c r="K46" s="2832"/>
      <c r="L46" s="2833"/>
      <c r="M46" s="2834"/>
      <c r="N46" s="2832"/>
      <c r="O46" s="2833"/>
      <c r="P46" s="2834"/>
      <c r="Q46" s="2833"/>
      <c r="R46" s="2833"/>
      <c r="S46" s="2833"/>
      <c r="T46" s="3098"/>
      <c r="U46" s="3099"/>
      <c r="V46" s="3100"/>
    </row>
    <row r="47" spans="1:46" ht="34.5" customHeight="1" x14ac:dyDescent="0.2">
      <c r="A47" s="2836"/>
      <c r="B47" s="2838"/>
      <c r="C47" s="2841"/>
      <c r="D47" s="2850"/>
      <c r="E47" s="2852"/>
      <c r="F47" s="2900"/>
      <c r="G47" s="2854"/>
      <c r="H47" s="215" t="s">
        <v>12</v>
      </c>
      <c r="I47" s="21" t="s">
        <v>46</v>
      </c>
      <c r="J47" s="216" t="s">
        <v>47</v>
      </c>
      <c r="K47" s="215" t="s">
        <v>12</v>
      </c>
      <c r="L47" s="21" t="s">
        <v>46</v>
      </c>
      <c r="M47" s="22" t="s">
        <v>47</v>
      </c>
      <c r="N47" s="215" t="s">
        <v>12</v>
      </c>
      <c r="O47" s="21" t="s">
        <v>46</v>
      </c>
      <c r="P47" s="22" t="s">
        <v>47</v>
      </c>
      <c r="Q47" s="20" t="s">
        <v>12</v>
      </c>
      <c r="R47" s="21" t="s">
        <v>46</v>
      </c>
      <c r="S47" s="216" t="s">
        <v>47</v>
      </c>
      <c r="T47" s="215" t="s">
        <v>12</v>
      </c>
      <c r="U47" s="21" t="s">
        <v>46</v>
      </c>
      <c r="V47" s="22" t="s">
        <v>47</v>
      </c>
    </row>
    <row r="48" spans="1:46" ht="13.5" thickBot="1" x14ac:dyDescent="0.25">
      <c r="A48" s="23">
        <v>0</v>
      </c>
      <c r="B48" s="24">
        <v>1</v>
      </c>
      <c r="C48" s="67">
        <v>2</v>
      </c>
      <c r="D48" s="25">
        <v>3</v>
      </c>
      <c r="E48" s="29">
        <v>4</v>
      </c>
      <c r="F48" s="27">
        <f t="shared" ref="F48:J48" si="80">E48+1</f>
        <v>5</v>
      </c>
      <c r="G48" s="26">
        <f t="shared" si="80"/>
        <v>6</v>
      </c>
      <c r="H48" s="49">
        <f t="shared" si="80"/>
        <v>7</v>
      </c>
      <c r="I48" s="27">
        <f t="shared" si="80"/>
        <v>8</v>
      </c>
      <c r="J48" s="26">
        <f t="shared" si="80"/>
        <v>9</v>
      </c>
      <c r="K48" s="25">
        <f>J48+1</f>
        <v>10</v>
      </c>
      <c r="L48" s="27">
        <f>K48+1</f>
        <v>11</v>
      </c>
      <c r="M48" s="28">
        <f>L48+1</f>
        <v>12</v>
      </c>
      <c r="N48" s="49">
        <f t="shared" ref="N48" si="81">M48+1</f>
        <v>13</v>
      </c>
      <c r="O48" s="29">
        <f t="shared" ref="O48" si="82">N48+1</f>
        <v>14</v>
      </c>
      <c r="P48" s="28">
        <f t="shared" ref="P48" si="83">O48+1</f>
        <v>15</v>
      </c>
      <c r="Q48" s="24">
        <f t="shared" ref="Q48" si="84">P48+1</f>
        <v>16</v>
      </c>
      <c r="R48" s="29">
        <f t="shared" ref="R48" si="85">Q48+1</f>
        <v>17</v>
      </c>
      <c r="S48" s="29">
        <f t="shared" ref="S48" si="86">R48+1</f>
        <v>18</v>
      </c>
      <c r="T48" s="49">
        <f t="shared" ref="T48" si="87">S48+1</f>
        <v>19</v>
      </c>
      <c r="U48" s="27">
        <f t="shared" ref="U48" si="88">T48+1</f>
        <v>20</v>
      </c>
      <c r="V48" s="217">
        <f t="shared" ref="V48" si="89">U48+1</f>
        <v>21</v>
      </c>
    </row>
    <row r="49" spans="1:45" s="1686" customFormat="1" ht="29.25" customHeight="1" thickBot="1" x14ac:dyDescent="0.25">
      <c r="A49" s="1681"/>
      <c r="B49" s="2523" t="s">
        <v>777</v>
      </c>
      <c r="C49" s="1682"/>
      <c r="D49" s="1683" t="s">
        <v>183</v>
      </c>
      <c r="E49" s="1684" t="s">
        <v>183</v>
      </c>
      <c r="F49" s="2376" t="s">
        <v>183</v>
      </c>
      <c r="G49" s="1685">
        <v>1</v>
      </c>
      <c r="H49" s="1683" t="s">
        <v>183</v>
      </c>
      <c r="I49" s="1689">
        <f>IF(A5_CV!E171=0,0,A5_CV!E171/A5_CV!D171)</f>
        <v>0</v>
      </c>
      <c r="J49" s="1691">
        <f>I49</f>
        <v>0</v>
      </c>
      <c r="K49" s="1684" t="s">
        <v>183</v>
      </c>
      <c r="L49" s="1689">
        <f>IF(A5_CV!H171=0,0,A5_CV!H171/A5_CV!G171)</f>
        <v>0</v>
      </c>
      <c r="M49" s="1690">
        <f>L49</f>
        <v>0</v>
      </c>
      <c r="N49" s="1683" t="s">
        <v>183</v>
      </c>
      <c r="O49" s="1689">
        <f>IF(A5_CV!K171=0,0,A5_CV!K171/A5_CV!J171)</f>
        <v>0</v>
      </c>
      <c r="P49" s="1690">
        <f>O49</f>
        <v>0</v>
      </c>
      <c r="Q49" s="1683" t="s">
        <v>183</v>
      </c>
      <c r="R49" s="1689">
        <f>IF(A5_CV!N171=0,0,A5_CV!N171/A5_CV!M171)</f>
        <v>0</v>
      </c>
      <c r="S49" s="1690">
        <f>R49</f>
        <v>0</v>
      </c>
      <c r="T49" s="1683" t="s">
        <v>183</v>
      </c>
      <c r="U49" s="1689">
        <f>IF(A5_CV!Q171&lt;=0,0,A5_CV!Q171/A5_CV!P171)</f>
        <v>0</v>
      </c>
      <c r="V49" s="1691">
        <f>U49</f>
        <v>0</v>
      </c>
      <c r="AR49" s="2339"/>
      <c r="AS49" s="2339"/>
    </row>
    <row r="50" spans="1:45" ht="30" x14ac:dyDescent="0.2">
      <c r="A50" s="43"/>
      <c r="B50" s="33" t="s">
        <v>118</v>
      </c>
      <c r="C50" s="123" t="s">
        <v>186</v>
      </c>
      <c r="D50" s="588">
        <f>D51+D66+D70+D71+D72+D73+D74</f>
        <v>0</v>
      </c>
      <c r="E50" s="743">
        <f>E51+E66+E70+E71+E72+E73+E74</f>
        <v>0</v>
      </c>
      <c r="F50" s="408">
        <f>F51+F66+F70+F71+F72+F73+F74</f>
        <v>0</v>
      </c>
      <c r="G50" s="347">
        <f t="shared" ref="G50:O50" si="90">G51+G66+G70+G71+G72+G73+G74</f>
        <v>0</v>
      </c>
      <c r="H50" s="590">
        <f t="shared" si="90"/>
        <v>0</v>
      </c>
      <c r="I50" s="721">
        <f t="shared" si="90"/>
        <v>0</v>
      </c>
      <c r="J50" s="719">
        <f t="shared" si="90"/>
        <v>0</v>
      </c>
      <c r="K50" s="616">
        <f t="shared" si="90"/>
        <v>0</v>
      </c>
      <c r="L50" s="589">
        <f t="shared" si="90"/>
        <v>0</v>
      </c>
      <c r="M50" s="721">
        <f t="shared" si="90"/>
        <v>0</v>
      </c>
      <c r="N50" s="588">
        <f t="shared" si="90"/>
        <v>0</v>
      </c>
      <c r="O50" s="589">
        <f t="shared" si="90"/>
        <v>0</v>
      </c>
      <c r="P50" s="719">
        <f>P51+P66+P70+P71+P72+P73+P74</f>
        <v>0</v>
      </c>
      <c r="Q50" s="616">
        <f t="shared" ref="Q50:V50" si="91">Q51+Q66+Q70+Q71+Q72+Q73+Q74</f>
        <v>0</v>
      </c>
      <c r="R50" s="589">
        <f t="shared" si="91"/>
        <v>0</v>
      </c>
      <c r="S50" s="721">
        <f t="shared" si="91"/>
        <v>0</v>
      </c>
      <c r="T50" s="588">
        <f t="shared" si="91"/>
        <v>0</v>
      </c>
      <c r="U50" s="589">
        <f t="shared" si="91"/>
        <v>0</v>
      </c>
      <c r="V50" s="719">
        <f t="shared" si="91"/>
        <v>0</v>
      </c>
    </row>
    <row r="51" spans="1:45" ht="30" x14ac:dyDescent="0.2">
      <c r="A51" s="973" t="s">
        <v>86</v>
      </c>
      <c r="B51" s="34" t="s">
        <v>96</v>
      </c>
      <c r="C51" s="65" t="s">
        <v>186</v>
      </c>
      <c r="D51" s="705">
        <f>D52+D53+D54+D55+D65</f>
        <v>0</v>
      </c>
      <c r="E51" s="702">
        <f>E52+E53+E54+E55+E65</f>
        <v>0</v>
      </c>
      <c r="F51" s="702">
        <f t="shared" ref="F51:V51" si="92">F52+F53+F54+F55+F65</f>
        <v>0</v>
      </c>
      <c r="G51" s="881">
        <f t="shared" si="92"/>
        <v>0</v>
      </c>
      <c r="H51" s="705">
        <f t="shared" si="92"/>
        <v>0</v>
      </c>
      <c r="I51" s="702">
        <f t="shared" si="92"/>
        <v>0</v>
      </c>
      <c r="J51" s="1513">
        <f t="shared" si="92"/>
        <v>0</v>
      </c>
      <c r="K51" s="702">
        <f t="shared" si="92"/>
        <v>0</v>
      </c>
      <c r="L51" s="702">
        <f t="shared" si="92"/>
        <v>0</v>
      </c>
      <c r="M51" s="881">
        <f t="shared" si="92"/>
        <v>0</v>
      </c>
      <c r="N51" s="705">
        <f t="shared" si="92"/>
        <v>0</v>
      </c>
      <c r="O51" s="702">
        <f t="shared" si="92"/>
        <v>0</v>
      </c>
      <c r="P51" s="1513">
        <f t="shared" si="92"/>
        <v>0</v>
      </c>
      <c r="Q51" s="702">
        <f t="shared" si="92"/>
        <v>0</v>
      </c>
      <c r="R51" s="702">
        <f t="shared" si="92"/>
        <v>0</v>
      </c>
      <c r="S51" s="881">
        <f t="shared" si="92"/>
        <v>0</v>
      </c>
      <c r="T51" s="705">
        <f t="shared" si="92"/>
        <v>0</v>
      </c>
      <c r="U51" s="702">
        <f t="shared" si="92"/>
        <v>0</v>
      </c>
      <c r="V51" s="1513">
        <f t="shared" si="92"/>
        <v>0</v>
      </c>
    </row>
    <row r="52" spans="1:45" x14ac:dyDescent="0.2">
      <c r="A52" s="36" t="s">
        <v>81</v>
      </c>
      <c r="B52" s="37" t="s">
        <v>340</v>
      </c>
      <c r="C52" s="3" t="s">
        <v>186</v>
      </c>
      <c r="D52" s="703">
        <f t="shared" ref="D52:D65" si="93">E52+E86</f>
        <v>0</v>
      </c>
      <c r="E52" s="694">
        <f>H52+K52+N52+Q52+T52</f>
        <v>0</v>
      </c>
      <c r="F52" s="692">
        <f>I52+L52+O52+R52+U52</f>
        <v>0</v>
      </c>
      <c r="G52" s="690">
        <f>J52+M52+P52+S52+V52</f>
        <v>0</v>
      </c>
      <c r="H52" s="703">
        <f>I52+J52</f>
        <v>0</v>
      </c>
      <c r="I52" s="692">
        <f t="shared" ref="I52:I65" si="94">$I$49*I14</f>
        <v>0</v>
      </c>
      <c r="J52" s="704">
        <f t="shared" ref="J52:J65" si="95">$J$49*J14</f>
        <v>0</v>
      </c>
      <c r="K52" s="694">
        <f>L52+M52</f>
        <v>0</v>
      </c>
      <c r="L52" s="692">
        <f t="shared" ref="L52:L65" si="96">$L$49*L14</f>
        <v>0</v>
      </c>
      <c r="M52" s="701">
        <f t="shared" ref="M52:M65" si="97">$M$49*M14</f>
        <v>0</v>
      </c>
      <c r="N52" s="703">
        <f>O52+P52</f>
        <v>0</v>
      </c>
      <c r="O52" s="692">
        <f t="shared" ref="O52:O65" si="98">$O$49*O14</f>
        <v>0</v>
      </c>
      <c r="P52" s="704">
        <f t="shared" ref="P52:P65" si="99">$P$49*P14</f>
        <v>0</v>
      </c>
      <c r="Q52" s="694">
        <f>R52+S52</f>
        <v>0</v>
      </c>
      <c r="R52" s="692">
        <f t="shared" ref="R52:R65" si="100">$R$49*R14</f>
        <v>0</v>
      </c>
      <c r="S52" s="701">
        <f t="shared" ref="S52:S65" si="101">$S$49*S14</f>
        <v>0</v>
      </c>
      <c r="T52" s="703">
        <f>U52+V52</f>
        <v>0</v>
      </c>
      <c r="U52" s="692">
        <f t="shared" ref="U52:U65" si="102">$U$49*U14</f>
        <v>0</v>
      </c>
      <c r="V52" s="704">
        <f t="shared" ref="V52:V65" si="103">$V$49*V14</f>
        <v>0</v>
      </c>
    </row>
    <row r="53" spans="1:45" ht="25.5" x14ac:dyDescent="0.2">
      <c r="A53" s="36" t="s">
        <v>82</v>
      </c>
      <c r="B53" s="37" t="s">
        <v>31</v>
      </c>
      <c r="C53" s="3" t="s">
        <v>186</v>
      </c>
      <c r="D53" s="703">
        <f t="shared" si="93"/>
        <v>0</v>
      </c>
      <c r="E53" s="694">
        <f>H53+K53+N53+Q53+T53</f>
        <v>0</v>
      </c>
      <c r="F53" s="694">
        <f>I53+L53+O53+R53+U53</f>
        <v>0</v>
      </c>
      <c r="G53" s="690">
        <f t="shared" ref="G53:G74" si="104">J53+M53+P53+S53+V53</f>
        <v>0</v>
      </c>
      <c r="H53" s="703">
        <f>I53+J53</f>
        <v>0</v>
      </c>
      <c r="I53" s="692">
        <f t="shared" si="94"/>
        <v>0</v>
      </c>
      <c r="J53" s="704">
        <f t="shared" si="95"/>
        <v>0</v>
      </c>
      <c r="K53" s="694">
        <f>L53+M53</f>
        <v>0</v>
      </c>
      <c r="L53" s="692">
        <f>$L$49*L15</f>
        <v>0</v>
      </c>
      <c r="M53" s="701">
        <f t="shared" si="97"/>
        <v>0</v>
      </c>
      <c r="N53" s="703">
        <f>O53+P53</f>
        <v>0</v>
      </c>
      <c r="O53" s="692">
        <f t="shared" si="98"/>
        <v>0</v>
      </c>
      <c r="P53" s="704">
        <f t="shared" si="99"/>
        <v>0</v>
      </c>
      <c r="Q53" s="694">
        <f>R53+S53</f>
        <v>0</v>
      </c>
      <c r="R53" s="692">
        <f t="shared" si="100"/>
        <v>0</v>
      </c>
      <c r="S53" s="701">
        <f t="shared" si="101"/>
        <v>0</v>
      </c>
      <c r="T53" s="703">
        <f>U53+V53</f>
        <v>0</v>
      </c>
      <c r="U53" s="692">
        <f t="shared" si="102"/>
        <v>0</v>
      </c>
      <c r="V53" s="704">
        <f t="shared" si="103"/>
        <v>0</v>
      </c>
    </row>
    <row r="54" spans="1:45" ht="51" x14ac:dyDescent="0.2">
      <c r="A54" s="36" t="s">
        <v>83</v>
      </c>
      <c r="B54" s="37" t="s">
        <v>25</v>
      </c>
      <c r="C54" s="3" t="s">
        <v>186</v>
      </c>
      <c r="D54" s="703">
        <f t="shared" si="93"/>
        <v>0</v>
      </c>
      <c r="E54" s="694">
        <f t="shared" ref="E54:F74" si="105">H54+K54+N54+Q54+T54</f>
        <v>0</v>
      </c>
      <c r="F54" s="694">
        <f t="shared" si="105"/>
        <v>0</v>
      </c>
      <c r="G54" s="690">
        <f>J54+M54+P54+S54+V54</f>
        <v>0</v>
      </c>
      <c r="H54" s="698">
        <f>I54+J54</f>
        <v>0</v>
      </c>
      <c r="I54" s="692">
        <f t="shared" si="94"/>
        <v>0</v>
      </c>
      <c r="J54" s="704">
        <f t="shared" si="95"/>
        <v>0</v>
      </c>
      <c r="K54" s="694">
        <f>L54+M54</f>
        <v>0</v>
      </c>
      <c r="L54" s="692">
        <f t="shared" si="96"/>
        <v>0</v>
      </c>
      <c r="M54" s="701">
        <f t="shared" si="97"/>
        <v>0</v>
      </c>
      <c r="N54" s="698">
        <f>O54+P54</f>
        <v>0</v>
      </c>
      <c r="O54" s="692">
        <f t="shared" si="98"/>
        <v>0</v>
      </c>
      <c r="P54" s="704">
        <f t="shared" si="99"/>
        <v>0</v>
      </c>
      <c r="Q54" s="690">
        <f>R54+S54</f>
        <v>0</v>
      </c>
      <c r="R54" s="692">
        <f t="shared" si="100"/>
        <v>0</v>
      </c>
      <c r="S54" s="701">
        <f t="shared" si="101"/>
        <v>0</v>
      </c>
      <c r="T54" s="703">
        <f>U54+V54</f>
        <v>0</v>
      </c>
      <c r="U54" s="692">
        <f t="shared" si="102"/>
        <v>0</v>
      </c>
      <c r="V54" s="704">
        <f t="shared" si="103"/>
        <v>0</v>
      </c>
    </row>
    <row r="55" spans="1:45" x14ac:dyDescent="0.2">
      <c r="A55" s="36" t="s">
        <v>116</v>
      </c>
      <c r="B55" s="37" t="s">
        <v>32</v>
      </c>
      <c r="C55" s="3" t="s">
        <v>186</v>
      </c>
      <c r="D55" s="703">
        <f t="shared" si="93"/>
        <v>0</v>
      </c>
      <c r="E55" s="694">
        <f t="shared" si="105"/>
        <v>0</v>
      </c>
      <c r="F55" s="694">
        <f t="shared" si="105"/>
        <v>0</v>
      </c>
      <c r="G55" s="690">
        <f t="shared" si="104"/>
        <v>0</v>
      </c>
      <c r="H55" s="698">
        <f t="shared" ref="H55" si="106">SUM(H56,H58:H63)</f>
        <v>0</v>
      </c>
      <c r="I55" s="692">
        <f t="shared" si="94"/>
        <v>0</v>
      </c>
      <c r="J55" s="704">
        <f t="shared" si="95"/>
        <v>0</v>
      </c>
      <c r="K55" s="694">
        <f>SUM(K56,K58:K63)</f>
        <v>0</v>
      </c>
      <c r="L55" s="692">
        <f t="shared" si="96"/>
        <v>0</v>
      </c>
      <c r="M55" s="701">
        <f t="shared" si="97"/>
        <v>0</v>
      </c>
      <c r="N55" s="698">
        <f t="shared" ref="N55" si="107">SUM(N56,N58:N63)</f>
        <v>0</v>
      </c>
      <c r="O55" s="692">
        <f t="shared" si="98"/>
        <v>0</v>
      </c>
      <c r="P55" s="704">
        <f t="shared" si="99"/>
        <v>0</v>
      </c>
      <c r="Q55" s="690">
        <f t="shared" ref="Q55:T55" si="108">SUM(Q56,Q58:Q63)</f>
        <v>0</v>
      </c>
      <c r="R55" s="692">
        <f t="shared" si="100"/>
        <v>0</v>
      </c>
      <c r="S55" s="701">
        <f t="shared" si="101"/>
        <v>0</v>
      </c>
      <c r="T55" s="703">
        <f t="shared" si="108"/>
        <v>0</v>
      </c>
      <c r="U55" s="692">
        <f t="shared" si="102"/>
        <v>0</v>
      </c>
      <c r="V55" s="704">
        <f t="shared" si="103"/>
        <v>0</v>
      </c>
    </row>
    <row r="56" spans="1:45" x14ac:dyDescent="0.2">
      <c r="A56" s="36"/>
      <c r="B56" s="38" t="s">
        <v>339</v>
      </c>
      <c r="C56" s="3" t="s">
        <v>186</v>
      </c>
      <c r="D56" s="703">
        <f t="shared" si="93"/>
        <v>0</v>
      </c>
      <c r="E56" s="694">
        <f t="shared" si="105"/>
        <v>0</v>
      </c>
      <c r="F56" s="694">
        <f t="shared" si="105"/>
        <v>0</v>
      </c>
      <c r="G56" s="690">
        <f>J56+M56+P56+S56+V56</f>
        <v>0</v>
      </c>
      <c r="H56" s="698">
        <f t="shared" ref="H56:H64" si="109">I56+J56</f>
        <v>0</v>
      </c>
      <c r="I56" s="692">
        <f t="shared" si="94"/>
        <v>0</v>
      </c>
      <c r="J56" s="704">
        <f t="shared" si="95"/>
        <v>0</v>
      </c>
      <c r="K56" s="694">
        <f t="shared" ref="K56:K64" si="110">L56+M56</f>
        <v>0</v>
      </c>
      <c r="L56" s="692">
        <f t="shared" si="96"/>
        <v>0</v>
      </c>
      <c r="M56" s="701">
        <f t="shared" si="97"/>
        <v>0</v>
      </c>
      <c r="N56" s="698">
        <f t="shared" ref="N56:N64" si="111">O56+P56</f>
        <v>0</v>
      </c>
      <c r="O56" s="692">
        <f t="shared" si="98"/>
        <v>0</v>
      </c>
      <c r="P56" s="704">
        <f t="shared" si="99"/>
        <v>0</v>
      </c>
      <c r="Q56" s="690">
        <f t="shared" ref="Q56:Q64" si="112">R56+S56</f>
        <v>0</v>
      </c>
      <c r="R56" s="692">
        <f t="shared" si="100"/>
        <v>0</v>
      </c>
      <c r="S56" s="701">
        <f t="shared" si="101"/>
        <v>0</v>
      </c>
      <c r="T56" s="703">
        <f t="shared" ref="T56:T64" si="113">U56+V56</f>
        <v>0</v>
      </c>
      <c r="U56" s="692">
        <f t="shared" si="102"/>
        <v>0</v>
      </c>
      <c r="V56" s="704">
        <f t="shared" si="103"/>
        <v>0</v>
      </c>
    </row>
    <row r="57" spans="1:45" ht="38.25" x14ac:dyDescent="0.2">
      <c r="A57" s="36"/>
      <c r="B57" s="348" t="s">
        <v>93</v>
      </c>
      <c r="C57" s="3" t="s">
        <v>186</v>
      </c>
      <c r="D57" s="703">
        <f t="shared" si="93"/>
        <v>0</v>
      </c>
      <c r="E57" s="694">
        <f t="shared" si="105"/>
        <v>0</v>
      </c>
      <c r="F57" s="694">
        <f t="shared" si="105"/>
        <v>0</v>
      </c>
      <c r="G57" s="690">
        <f t="shared" si="104"/>
        <v>0</v>
      </c>
      <c r="H57" s="698">
        <f t="shared" si="109"/>
        <v>0</v>
      </c>
      <c r="I57" s="692">
        <f t="shared" si="94"/>
        <v>0</v>
      </c>
      <c r="J57" s="704">
        <f t="shared" si="95"/>
        <v>0</v>
      </c>
      <c r="K57" s="694">
        <f t="shared" si="110"/>
        <v>0</v>
      </c>
      <c r="L57" s="692">
        <f t="shared" si="96"/>
        <v>0</v>
      </c>
      <c r="M57" s="701">
        <f t="shared" si="97"/>
        <v>0</v>
      </c>
      <c r="N57" s="698">
        <f t="shared" si="111"/>
        <v>0</v>
      </c>
      <c r="O57" s="692">
        <f t="shared" si="98"/>
        <v>0</v>
      </c>
      <c r="P57" s="704">
        <f t="shared" si="99"/>
        <v>0</v>
      </c>
      <c r="Q57" s="690">
        <f t="shared" si="112"/>
        <v>0</v>
      </c>
      <c r="R57" s="692">
        <f t="shared" si="100"/>
        <v>0</v>
      </c>
      <c r="S57" s="701">
        <f t="shared" si="101"/>
        <v>0</v>
      </c>
      <c r="T57" s="703">
        <f t="shared" si="113"/>
        <v>0</v>
      </c>
      <c r="U57" s="692">
        <f t="shared" si="102"/>
        <v>0</v>
      </c>
      <c r="V57" s="704">
        <f t="shared" si="103"/>
        <v>0</v>
      </c>
    </row>
    <row r="58" spans="1:45" x14ac:dyDescent="0.2">
      <c r="A58" s="36"/>
      <c r="B58" s="38" t="s">
        <v>26</v>
      </c>
      <c r="C58" s="3" t="s">
        <v>186</v>
      </c>
      <c r="D58" s="703">
        <f t="shared" si="93"/>
        <v>0</v>
      </c>
      <c r="E58" s="694">
        <f t="shared" si="105"/>
        <v>0</v>
      </c>
      <c r="F58" s="694">
        <f t="shared" si="105"/>
        <v>0</v>
      </c>
      <c r="G58" s="690">
        <f t="shared" si="104"/>
        <v>0</v>
      </c>
      <c r="H58" s="703">
        <f t="shared" si="109"/>
        <v>0</v>
      </c>
      <c r="I58" s="692">
        <f t="shared" si="94"/>
        <v>0</v>
      </c>
      <c r="J58" s="704">
        <f t="shared" si="95"/>
        <v>0</v>
      </c>
      <c r="K58" s="694">
        <f t="shared" si="110"/>
        <v>0</v>
      </c>
      <c r="L58" s="692">
        <f t="shared" si="96"/>
        <v>0</v>
      </c>
      <c r="M58" s="701">
        <f t="shared" si="97"/>
        <v>0</v>
      </c>
      <c r="N58" s="703">
        <f t="shared" si="111"/>
        <v>0</v>
      </c>
      <c r="O58" s="692">
        <f t="shared" si="98"/>
        <v>0</v>
      </c>
      <c r="P58" s="704">
        <f t="shared" si="99"/>
        <v>0</v>
      </c>
      <c r="Q58" s="694">
        <f t="shared" si="112"/>
        <v>0</v>
      </c>
      <c r="R58" s="692">
        <f t="shared" si="100"/>
        <v>0</v>
      </c>
      <c r="S58" s="701">
        <f t="shared" si="101"/>
        <v>0</v>
      </c>
      <c r="T58" s="703">
        <f t="shared" si="113"/>
        <v>0</v>
      </c>
      <c r="U58" s="692">
        <f t="shared" si="102"/>
        <v>0</v>
      </c>
      <c r="V58" s="704">
        <f t="shared" si="103"/>
        <v>0</v>
      </c>
    </row>
    <row r="59" spans="1:45" x14ac:dyDescent="0.2">
      <c r="A59" s="36"/>
      <c r="B59" s="38" t="s">
        <v>33</v>
      </c>
      <c r="C59" s="3" t="s">
        <v>186</v>
      </c>
      <c r="D59" s="703">
        <f t="shared" si="93"/>
        <v>0</v>
      </c>
      <c r="E59" s="694">
        <f t="shared" si="105"/>
        <v>0</v>
      </c>
      <c r="F59" s="694">
        <f t="shared" si="105"/>
        <v>0</v>
      </c>
      <c r="G59" s="690">
        <f t="shared" si="104"/>
        <v>0</v>
      </c>
      <c r="H59" s="703">
        <f t="shared" si="109"/>
        <v>0</v>
      </c>
      <c r="I59" s="692">
        <f t="shared" si="94"/>
        <v>0</v>
      </c>
      <c r="J59" s="704">
        <f t="shared" si="95"/>
        <v>0</v>
      </c>
      <c r="K59" s="694">
        <f t="shared" si="110"/>
        <v>0</v>
      </c>
      <c r="L59" s="692">
        <f t="shared" si="96"/>
        <v>0</v>
      </c>
      <c r="M59" s="701">
        <f t="shared" si="97"/>
        <v>0</v>
      </c>
      <c r="N59" s="703">
        <f t="shared" si="111"/>
        <v>0</v>
      </c>
      <c r="O59" s="692">
        <f t="shared" si="98"/>
        <v>0</v>
      </c>
      <c r="P59" s="704">
        <f t="shared" si="99"/>
        <v>0</v>
      </c>
      <c r="Q59" s="694">
        <f t="shared" si="112"/>
        <v>0</v>
      </c>
      <c r="R59" s="692">
        <f t="shared" si="100"/>
        <v>0</v>
      </c>
      <c r="S59" s="701">
        <f t="shared" si="101"/>
        <v>0</v>
      </c>
      <c r="T59" s="703">
        <f t="shared" si="113"/>
        <v>0</v>
      </c>
      <c r="U59" s="692">
        <f t="shared" si="102"/>
        <v>0</v>
      </c>
      <c r="V59" s="704">
        <f t="shared" si="103"/>
        <v>0</v>
      </c>
    </row>
    <row r="60" spans="1:45" x14ac:dyDescent="0.2">
      <c r="A60" s="36"/>
      <c r="B60" s="38" t="s">
        <v>89</v>
      </c>
      <c r="C60" s="3" t="s">
        <v>186</v>
      </c>
      <c r="D60" s="703">
        <f t="shared" si="93"/>
        <v>0</v>
      </c>
      <c r="E60" s="694">
        <f t="shared" si="105"/>
        <v>0</v>
      </c>
      <c r="F60" s="694">
        <f t="shared" si="105"/>
        <v>0</v>
      </c>
      <c r="G60" s="690">
        <f t="shared" si="104"/>
        <v>0</v>
      </c>
      <c r="H60" s="703">
        <f t="shared" si="109"/>
        <v>0</v>
      </c>
      <c r="I60" s="692">
        <f t="shared" si="94"/>
        <v>0</v>
      </c>
      <c r="J60" s="704">
        <f t="shared" si="95"/>
        <v>0</v>
      </c>
      <c r="K60" s="694">
        <f t="shared" si="110"/>
        <v>0</v>
      </c>
      <c r="L60" s="692">
        <f t="shared" si="96"/>
        <v>0</v>
      </c>
      <c r="M60" s="701">
        <f t="shared" si="97"/>
        <v>0</v>
      </c>
      <c r="N60" s="703">
        <f t="shared" si="111"/>
        <v>0</v>
      </c>
      <c r="O60" s="692">
        <f t="shared" si="98"/>
        <v>0</v>
      </c>
      <c r="P60" s="704">
        <f t="shared" si="99"/>
        <v>0</v>
      </c>
      <c r="Q60" s="694">
        <f t="shared" si="112"/>
        <v>0</v>
      </c>
      <c r="R60" s="692">
        <f t="shared" si="100"/>
        <v>0</v>
      </c>
      <c r="S60" s="701">
        <f t="shared" si="101"/>
        <v>0</v>
      </c>
      <c r="T60" s="703">
        <f t="shared" si="113"/>
        <v>0</v>
      </c>
      <c r="U60" s="692">
        <f t="shared" si="102"/>
        <v>0</v>
      </c>
      <c r="V60" s="704">
        <f t="shared" si="103"/>
        <v>0</v>
      </c>
    </row>
    <row r="61" spans="1:45" x14ac:dyDescent="0.2">
      <c r="A61" s="36"/>
      <c r="B61" s="38" t="s">
        <v>853</v>
      </c>
      <c r="C61" s="3" t="s">
        <v>186</v>
      </c>
      <c r="D61" s="703">
        <f t="shared" si="93"/>
        <v>0</v>
      </c>
      <c r="E61" s="694">
        <f t="shared" si="105"/>
        <v>0</v>
      </c>
      <c r="F61" s="694">
        <f t="shared" si="105"/>
        <v>0</v>
      </c>
      <c r="G61" s="690">
        <f t="shared" si="104"/>
        <v>0</v>
      </c>
      <c r="H61" s="703">
        <f t="shared" si="109"/>
        <v>0</v>
      </c>
      <c r="I61" s="692">
        <f t="shared" si="94"/>
        <v>0</v>
      </c>
      <c r="J61" s="704">
        <f t="shared" si="95"/>
        <v>0</v>
      </c>
      <c r="K61" s="694">
        <f t="shared" si="110"/>
        <v>0</v>
      </c>
      <c r="L61" s="692">
        <f t="shared" si="96"/>
        <v>0</v>
      </c>
      <c r="M61" s="701">
        <f t="shared" si="97"/>
        <v>0</v>
      </c>
      <c r="N61" s="703">
        <f t="shared" si="111"/>
        <v>0</v>
      </c>
      <c r="O61" s="692">
        <f t="shared" si="98"/>
        <v>0</v>
      </c>
      <c r="P61" s="704">
        <f t="shared" si="99"/>
        <v>0</v>
      </c>
      <c r="Q61" s="694">
        <f t="shared" si="112"/>
        <v>0</v>
      </c>
      <c r="R61" s="692">
        <f t="shared" si="100"/>
        <v>0</v>
      </c>
      <c r="S61" s="701">
        <f t="shared" si="101"/>
        <v>0</v>
      </c>
      <c r="T61" s="703">
        <f t="shared" si="113"/>
        <v>0</v>
      </c>
      <c r="U61" s="692">
        <f t="shared" si="102"/>
        <v>0</v>
      </c>
      <c r="V61" s="704">
        <f t="shared" si="103"/>
        <v>0</v>
      </c>
    </row>
    <row r="62" spans="1:45" x14ac:dyDescent="0.2">
      <c r="A62" s="36"/>
      <c r="B62" s="38" t="s">
        <v>1</v>
      </c>
      <c r="C62" s="3" t="s">
        <v>186</v>
      </c>
      <c r="D62" s="703">
        <f t="shared" si="93"/>
        <v>0</v>
      </c>
      <c r="E62" s="694">
        <f t="shared" si="105"/>
        <v>0</v>
      </c>
      <c r="F62" s="694">
        <f t="shared" si="105"/>
        <v>0</v>
      </c>
      <c r="G62" s="690">
        <f t="shared" si="104"/>
        <v>0</v>
      </c>
      <c r="H62" s="703">
        <f t="shared" si="109"/>
        <v>0</v>
      </c>
      <c r="I62" s="692">
        <f t="shared" si="94"/>
        <v>0</v>
      </c>
      <c r="J62" s="704">
        <f t="shared" si="95"/>
        <v>0</v>
      </c>
      <c r="K62" s="694">
        <f t="shared" si="110"/>
        <v>0</v>
      </c>
      <c r="L62" s="692">
        <f t="shared" si="96"/>
        <v>0</v>
      </c>
      <c r="M62" s="701">
        <f t="shared" si="97"/>
        <v>0</v>
      </c>
      <c r="N62" s="703">
        <f t="shared" si="111"/>
        <v>0</v>
      </c>
      <c r="O62" s="692">
        <f t="shared" si="98"/>
        <v>0</v>
      </c>
      <c r="P62" s="704">
        <f t="shared" si="99"/>
        <v>0</v>
      </c>
      <c r="Q62" s="694">
        <f t="shared" si="112"/>
        <v>0</v>
      </c>
      <c r="R62" s="692">
        <f t="shared" si="100"/>
        <v>0</v>
      </c>
      <c r="S62" s="701">
        <f t="shared" si="101"/>
        <v>0</v>
      </c>
      <c r="T62" s="703">
        <f t="shared" si="113"/>
        <v>0</v>
      </c>
      <c r="U62" s="692">
        <f t="shared" si="102"/>
        <v>0</v>
      </c>
      <c r="V62" s="704">
        <f t="shared" si="103"/>
        <v>0</v>
      </c>
    </row>
    <row r="63" spans="1:45" x14ac:dyDescent="0.2">
      <c r="A63" s="36"/>
      <c r="B63" s="38" t="s">
        <v>342</v>
      </c>
      <c r="C63" s="3" t="s">
        <v>186</v>
      </c>
      <c r="D63" s="703">
        <f t="shared" si="93"/>
        <v>0</v>
      </c>
      <c r="E63" s="694">
        <f t="shared" si="105"/>
        <v>0</v>
      </c>
      <c r="F63" s="694">
        <f t="shared" si="105"/>
        <v>0</v>
      </c>
      <c r="G63" s="690">
        <f t="shared" si="104"/>
        <v>0</v>
      </c>
      <c r="H63" s="703">
        <f t="shared" si="109"/>
        <v>0</v>
      </c>
      <c r="I63" s="692">
        <f t="shared" si="94"/>
        <v>0</v>
      </c>
      <c r="J63" s="704">
        <f t="shared" si="95"/>
        <v>0</v>
      </c>
      <c r="K63" s="694">
        <f t="shared" si="110"/>
        <v>0</v>
      </c>
      <c r="L63" s="692">
        <f t="shared" si="96"/>
        <v>0</v>
      </c>
      <c r="M63" s="701">
        <f t="shared" si="97"/>
        <v>0</v>
      </c>
      <c r="N63" s="703">
        <f t="shared" si="111"/>
        <v>0</v>
      </c>
      <c r="O63" s="692">
        <f t="shared" si="98"/>
        <v>0</v>
      </c>
      <c r="P63" s="704">
        <f t="shared" si="99"/>
        <v>0</v>
      </c>
      <c r="Q63" s="694">
        <f t="shared" si="112"/>
        <v>0</v>
      </c>
      <c r="R63" s="692">
        <f t="shared" si="100"/>
        <v>0</v>
      </c>
      <c r="S63" s="701">
        <f t="shared" si="101"/>
        <v>0</v>
      </c>
      <c r="T63" s="703">
        <f t="shared" si="113"/>
        <v>0</v>
      </c>
      <c r="U63" s="692">
        <f t="shared" si="102"/>
        <v>0</v>
      </c>
      <c r="V63" s="704">
        <f t="shared" si="103"/>
        <v>0</v>
      </c>
    </row>
    <row r="64" spans="1:45" x14ac:dyDescent="0.2">
      <c r="A64" s="331"/>
      <c r="B64" s="1680" t="s">
        <v>27</v>
      </c>
      <c r="C64" s="4" t="s">
        <v>186</v>
      </c>
      <c r="D64" s="703">
        <f t="shared" si="93"/>
        <v>0</v>
      </c>
      <c r="E64" s="694">
        <f t="shared" si="105"/>
        <v>0</v>
      </c>
      <c r="F64" s="692">
        <f t="shared" si="105"/>
        <v>0</v>
      </c>
      <c r="G64" s="690">
        <f t="shared" si="104"/>
        <v>0</v>
      </c>
      <c r="H64" s="737">
        <f t="shared" si="109"/>
        <v>0</v>
      </c>
      <c r="I64" s="692">
        <f t="shared" si="94"/>
        <v>0</v>
      </c>
      <c r="J64" s="704">
        <f t="shared" si="95"/>
        <v>0</v>
      </c>
      <c r="K64" s="728">
        <f t="shared" si="110"/>
        <v>0</v>
      </c>
      <c r="L64" s="692">
        <f t="shared" si="96"/>
        <v>0</v>
      </c>
      <c r="M64" s="701">
        <f t="shared" si="97"/>
        <v>0</v>
      </c>
      <c r="N64" s="737">
        <f t="shared" si="111"/>
        <v>0</v>
      </c>
      <c r="O64" s="692">
        <f t="shared" si="98"/>
        <v>0</v>
      </c>
      <c r="P64" s="704">
        <f t="shared" si="99"/>
        <v>0</v>
      </c>
      <c r="Q64" s="728">
        <f t="shared" si="112"/>
        <v>0</v>
      </c>
      <c r="R64" s="692">
        <f t="shared" si="100"/>
        <v>0</v>
      </c>
      <c r="S64" s="701">
        <f t="shared" si="101"/>
        <v>0</v>
      </c>
      <c r="T64" s="737">
        <f t="shared" si="113"/>
        <v>0</v>
      </c>
      <c r="U64" s="692">
        <f t="shared" si="102"/>
        <v>0</v>
      </c>
      <c r="V64" s="704">
        <f t="shared" si="103"/>
        <v>0</v>
      </c>
    </row>
    <row r="65" spans="1:45" ht="13.5" thickBot="1" x14ac:dyDescent="0.25">
      <c r="A65" s="1679" t="s">
        <v>558</v>
      </c>
      <c r="B65" s="1019" t="s">
        <v>557</v>
      </c>
      <c r="C65" s="789" t="s">
        <v>186</v>
      </c>
      <c r="D65" s="703">
        <f t="shared" si="93"/>
        <v>0</v>
      </c>
      <c r="E65" s="728">
        <f t="shared" si="105"/>
        <v>0</v>
      </c>
      <c r="F65" s="739">
        <f t="shared" si="105"/>
        <v>0</v>
      </c>
      <c r="G65" s="1007">
        <f t="shared" si="104"/>
        <v>0</v>
      </c>
      <c r="H65" s="693">
        <f t="shared" ref="H65" si="114">I65+J65</f>
        <v>0</v>
      </c>
      <c r="I65" s="726">
        <f t="shared" si="94"/>
        <v>0</v>
      </c>
      <c r="J65" s="725">
        <f t="shared" si="95"/>
        <v>0</v>
      </c>
      <c r="K65" s="728">
        <f t="shared" ref="K65" si="115">L65+M65</f>
        <v>0</v>
      </c>
      <c r="L65" s="739">
        <f t="shared" si="96"/>
        <v>0</v>
      </c>
      <c r="M65" s="736">
        <f t="shared" si="97"/>
        <v>0</v>
      </c>
      <c r="N65" s="693">
        <f t="shared" ref="N65" si="116">O65+P65</f>
        <v>0</v>
      </c>
      <c r="O65" s="726">
        <f t="shared" si="98"/>
        <v>0</v>
      </c>
      <c r="P65" s="725">
        <f t="shared" si="99"/>
        <v>0</v>
      </c>
      <c r="Q65" s="728">
        <f t="shared" ref="Q65" si="117">R65+S65</f>
        <v>0</v>
      </c>
      <c r="R65" s="739">
        <f t="shared" si="100"/>
        <v>0</v>
      </c>
      <c r="S65" s="736">
        <f t="shared" si="101"/>
        <v>0</v>
      </c>
      <c r="T65" s="693">
        <f t="shared" ref="T65" si="118">U65+V65</f>
        <v>0</v>
      </c>
      <c r="U65" s="726">
        <f t="shared" si="102"/>
        <v>0</v>
      </c>
      <c r="V65" s="725">
        <f t="shared" si="103"/>
        <v>0</v>
      </c>
    </row>
    <row r="66" spans="1:45" s="35" customFormat="1" ht="15" x14ac:dyDescent="0.2">
      <c r="A66" s="976" t="s">
        <v>110</v>
      </c>
      <c r="B66" s="333" t="s">
        <v>286</v>
      </c>
      <c r="C66" s="64" t="s">
        <v>186</v>
      </c>
      <c r="D66" s="588">
        <f>SUM(D67:D69)</f>
        <v>0</v>
      </c>
      <c r="E66" s="616">
        <f>SUM(E67:E69)</f>
        <v>0</v>
      </c>
      <c r="F66" s="589">
        <f t="shared" ref="F66:G66" si="119">SUM(F67:F69)</f>
        <v>0</v>
      </c>
      <c r="G66" s="591">
        <f t="shared" si="119"/>
        <v>0</v>
      </c>
      <c r="H66" s="590">
        <f>SUM(H67:H69)</f>
        <v>0</v>
      </c>
      <c r="I66" s="589">
        <f>SUM(I67:I69)</f>
        <v>0</v>
      </c>
      <c r="J66" s="719">
        <f t="shared" ref="J66:V66" si="120">SUM(J67:J69)</f>
        <v>0</v>
      </c>
      <c r="K66" s="588">
        <f t="shared" si="120"/>
        <v>0</v>
      </c>
      <c r="L66" s="589">
        <f t="shared" si="120"/>
        <v>0</v>
      </c>
      <c r="M66" s="719">
        <f t="shared" si="120"/>
        <v>0</v>
      </c>
      <c r="N66" s="616">
        <f t="shared" si="120"/>
        <v>0</v>
      </c>
      <c r="O66" s="589">
        <f t="shared" si="120"/>
        <v>0</v>
      </c>
      <c r="P66" s="721">
        <f t="shared" si="120"/>
        <v>0</v>
      </c>
      <c r="Q66" s="588">
        <f t="shared" si="120"/>
        <v>0</v>
      </c>
      <c r="R66" s="589">
        <f t="shared" si="120"/>
        <v>0</v>
      </c>
      <c r="S66" s="719">
        <f t="shared" si="120"/>
        <v>0</v>
      </c>
      <c r="T66" s="588">
        <f t="shared" si="120"/>
        <v>0</v>
      </c>
      <c r="U66" s="589">
        <f t="shared" si="120"/>
        <v>0</v>
      </c>
      <c r="V66" s="719">
        <f t="shared" si="120"/>
        <v>0</v>
      </c>
      <c r="AR66" s="39"/>
      <c r="AS66" s="39"/>
    </row>
    <row r="67" spans="1:45" x14ac:dyDescent="0.2">
      <c r="A67" s="44" t="s">
        <v>84</v>
      </c>
      <c r="B67" s="37" t="s">
        <v>87</v>
      </c>
      <c r="C67" s="65" t="s">
        <v>186</v>
      </c>
      <c r="D67" s="703">
        <f t="shared" ref="D67:D74" si="121">E67+E101</f>
        <v>0</v>
      </c>
      <c r="E67" s="694">
        <f t="shared" si="105"/>
        <v>0</v>
      </c>
      <c r="F67" s="692">
        <f t="shared" si="105"/>
        <v>0</v>
      </c>
      <c r="G67" s="707">
        <f t="shared" si="104"/>
        <v>0</v>
      </c>
      <c r="H67" s="1633">
        <f>I67+J67</f>
        <v>0</v>
      </c>
      <c r="I67" s="692">
        <f t="shared" ref="I67:I74" si="122">$I$49*I29</f>
        <v>0</v>
      </c>
      <c r="J67" s="704">
        <f t="shared" ref="J67:J74" si="123">$J$49*J29</f>
        <v>0</v>
      </c>
      <c r="K67" s="703">
        <f t="shared" ref="K67:K74" si="124">L67+M67</f>
        <v>0</v>
      </c>
      <c r="L67" s="692">
        <f t="shared" ref="L67:L74" si="125">$L$49*L29</f>
        <v>0</v>
      </c>
      <c r="M67" s="704">
        <f t="shared" ref="M67:M74" si="126">$M$49*M29</f>
        <v>0</v>
      </c>
      <c r="N67" s="694">
        <f t="shared" ref="N67:N74" si="127">O67+P67</f>
        <v>0</v>
      </c>
      <c r="O67" s="692">
        <f t="shared" ref="O67:O74" si="128">$O$49*O29</f>
        <v>0</v>
      </c>
      <c r="P67" s="701">
        <f t="shared" ref="P67:P74" si="129">$P$49*P29</f>
        <v>0</v>
      </c>
      <c r="Q67" s="703">
        <f t="shared" ref="Q67:Q74" si="130">R67+S67</f>
        <v>0</v>
      </c>
      <c r="R67" s="692">
        <f t="shared" ref="R67:R74" si="131">$R$49*R29</f>
        <v>0</v>
      </c>
      <c r="S67" s="704">
        <f t="shared" ref="S67:S74" si="132">$S$49*S29</f>
        <v>0</v>
      </c>
      <c r="T67" s="703">
        <f t="shared" ref="T67:T74" si="133">U67+V67</f>
        <v>0</v>
      </c>
      <c r="U67" s="692">
        <f t="shared" ref="U67:U74" si="134">$U$49*U29</f>
        <v>0</v>
      </c>
      <c r="V67" s="704">
        <f t="shared" ref="V67:V74" si="135">$V$49*V29</f>
        <v>0</v>
      </c>
    </row>
    <row r="68" spans="1:45" ht="25.5" x14ac:dyDescent="0.2">
      <c r="A68" s="45" t="s">
        <v>85</v>
      </c>
      <c r="B68" s="37" t="s">
        <v>97</v>
      </c>
      <c r="C68" s="3" t="s">
        <v>186</v>
      </c>
      <c r="D68" s="703">
        <f t="shared" si="121"/>
        <v>0</v>
      </c>
      <c r="E68" s="694">
        <f t="shared" si="105"/>
        <v>0</v>
      </c>
      <c r="F68" s="694">
        <f t="shared" si="105"/>
        <v>0</v>
      </c>
      <c r="G68" s="707">
        <f t="shared" si="104"/>
        <v>0</v>
      </c>
      <c r="H68" s="1633">
        <f>I68+J68</f>
        <v>0</v>
      </c>
      <c r="I68" s="692">
        <f t="shared" si="122"/>
        <v>0</v>
      </c>
      <c r="J68" s="704">
        <f t="shared" si="123"/>
        <v>0</v>
      </c>
      <c r="K68" s="703">
        <f>L68+M68</f>
        <v>0</v>
      </c>
      <c r="L68" s="692">
        <f t="shared" si="125"/>
        <v>0</v>
      </c>
      <c r="M68" s="704">
        <f t="shared" si="126"/>
        <v>0</v>
      </c>
      <c r="N68" s="694">
        <f>O68+P68</f>
        <v>0</v>
      </c>
      <c r="O68" s="692">
        <f t="shared" si="128"/>
        <v>0</v>
      </c>
      <c r="P68" s="701">
        <f t="shared" si="129"/>
        <v>0</v>
      </c>
      <c r="Q68" s="703">
        <f t="shared" si="130"/>
        <v>0</v>
      </c>
      <c r="R68" s="692">
        <f t="shared" si="131"/>
        <v>0</v>
      </c>
      <c r="S68" s="704">
        <f t="shared" si="132"/>
        <v>0</v>
      </c>
      <c r="T68" s="703">
        <f t="shared" si="133"/>
        <v>0</v>
      </c>
      <c r="U68" s="692">
        <f t="shared" si="134"/>
        <v>0</v>
      </c>
      <c r="V68" s="704">
        <f t="shared" si="135"/>
        <v>0</v>
      </c>
    </row>
    <row r="69" spans="1:45" ht="26.25" thickBot="1" x14ac:dyDescent="0.25">
      <c r="A69" s="975" t="s">
        <v>117</v>
      </c>
      <c r="B69" s="37" t="s">
        <v>551</v>
      </c>
      <c r="C69" s="4" t="s">
        <v>186</v>
      </c>
      <c r="D69" s="737">
        <f t="shared" si="121"/>
        <v>0</v>
      </c>
      <c r="E69" s="728">
        <f t="shared" si="105"/>
        <v>0</v>
      </c>
      <c r="F69" s="728">
        <f t="shared" si="105"/>
        <v>0</v>
      </c>
      <c r="G69" s="1006">
        <f t="shared" si="104"/>
        <v>0</v>
      </c>
      <c r="H69" s="778">
        <f t="shared" ref="H69" si="136">I69+J69</f>
        <v>0</v>
      </c>
      <c r="I69" s="726">
        <f t="shared" si="122"/>
        <v>0</v>
      </c>
      <c r="J69" s="725">
        <f t="shared" si="123"/>
        <v>0</v>
      </c>
      <c r="K69" s="693">
        <f t="shared" si="124"/>
        <v>0</v>
      </c>
      <c r="L69" s="726">
        <f t="shared" si="125"/>
        <v>0</v>
      </c>
      <c r="M69" s="725">
        <f t="shared" si="126"/>
        <v>0</v>
      </c>
      <c r="N69" s="723">
        <f t="shared" si="127"/>
        <v>0</v>
      </c>
      <c r="O69" s="726">
        <f t="shared" si="128"/>
        <v>0</v>
      </c>
      <c r="P69" s="724">
        <f t="shared" si="129"/>
        <v>0</v>
      </c>
      <c r="Q69" s="693">
        <f t="shared" si="130"/>
        <v>0</v>
      </c>
      <c r="R69" s="726">
        <f t="shared" si="131"/>
        <v>0</v>
      </c>
      <c r="S69" s="725">
        <f t="shared" si="132"/>
        <v>0</v>
      </c>
      <c r="T69" s="693">
        <f t="shared" si="133"/>
        <v>0</v>
      </c>
      <c r="U69" s="726">
        <f t="shared" si="134"/>
        <v>0</v>
      </c>
      <c r="V69" s="725">
        <f t="shared" si="135"/>
        <v>0</v>
      </c>
    </row>
    <row r="70" spans="1:45" s="35" customFormat="1" ht="17.25" customHeight="1" x14ac:dyDescent="0.2">
      <c r="A70" s="976" t="s">
        <v>111</v>
      </c>
      <c r="B70" s="543" t="s">
        <v>17</v>
      </c>
      <c r="C70" s="64" t="s">
        <v>186</v>
      </c>
      <c r="D70" s="588">
        <f t="shared" si="121"/>
        <v>0</v>
      </c>
      <c r="E70" s="616">
        <f t="shared" si="105"/>
        <v>0</v>
      </c>
      <c r="F70" s="616">
        <f t="shared" si="105"/>
        <v>0</v>
      </c>
      <c r="G70" s="250">
        <f t="shared" si="104"/>
        <v>0</v>
      </c>
      <c r="H70" s="256">
        <f>I70+J70</f>
        <v>0</v>
      </c>
      <c r="I70" s="408">
        <f t="shared" si="122"/>
        <v>0</v>
      </c>
      <c r="J70" s="621">
        <f t="shared" si="123"/>
        <v>0</v>
      </c>
      <c r="K70" s="256">
        <f t="shared" si="124"/>
        <v>0</v>
      </c>
      <c r="L70" s="408">
        <f t="shared" si="125"/>
        <v>0</v>
      </c>
      <c r="M70" s="735">
        <f t="shared" si="126"/>
        <v>0</v>
      </c>
      <c r="N70" s="256">
        <f t="shared" si="127"/>
        <v>0</v>
      </c>
      <c r="O70" s="408">
        <f t="shared" si="128"/>
        <v>0</v>
      </c>
      <c r="P70" s="621">
        <f t="shared" si="129"/>
        <v>0</v>
      </c>
      <c r="Q70" s="256">
        <f t="shared" si="130"/>
        <v>0</v>
      </c>
      <c r="R70" s="408">
        <f t="shared" si="131"/>
        <v>0</v>
      </c>
      <c r="S70" s="735">
        <f t="shared" si="132"/>
        <v>0</v>
      </c>
      <c r="T70" s="256">
        <f t="shared" si="133"/>
        <v>0</v>
      </c>
      <c r="U70" s="408">
        <f t="shared" si="134"/>
        <v>0</v>
      </c>
      <c r="V70" s="735">
        <f t="shared" si="135"/>
        <v>0</v>
      </c>
      <c r="AR70" s="39"/>
      <c r="AS70" s="39"/>
    </row>
    <row r="71" spans="1:45" s="35" customFormat="1" ht="17.25" customHeight="1" x14ac:dyDescent="0.2">
      <c r="A71" s="977" t="s">
        <v>112</v>
      </c>
      <c r="B71" s="141" t="s">
        <v>109</v>
      </c>
      <c r="C71" s="65" t="s">
        <v>186</v>
      </c>
      <c r="D71" s="705">
        <f t="shared" si="121"/>
        <v>0</v>
      </c>
      <c r="E71" s="702">
        <f>H71+K71+N71+Q71+T71</f>
        <v>0</v>
      </c>
      <c r="F71" s="702">
        <f t="shared" si="105"/>
        <v>0</v>
      </c>
      <c r="G71" s="1513">
        <f t="shared" si="104"/>
        <v>0</v>
      </c>
      <c r="H71" s="705">
        <f>I71+J71</f>
        <v>0</v>
      </c>
      <c r="I71" s="689">
        <f t="shared" si="122"/>
        <v>0</v>
      </c>
      <c r="J71" s="700">
        <f t="shared" si="123"/>
        <v>0</v>
      </c>
      <c r="K71" s="705">
        <f t="shared" si="124"/>
        <v>0</v>
      </c>
      <c r="L71" s="689">
        <f t="shared" si="125"/>
        <v>0</v>
      </c>
      <c r="M71" s="706">
        <f t="shared" si="126"/>
        <v>0</v>
      </c>
      <c r="N71" s="705">
        <f t="shared" si="127"/>
        <v>0</v>
      </c>
      <c r="O71" s="689">
        <f t="shared" si="128"/>
        <v>0</v>
      </c>
      <c r="P71" s="700">
        <f t="shared" si="129"/>
        <v>0</v>
      </c>
      <c r="Q71" s="705">
        <f t="shared" si="130"/>
        <v>0</v>
      </c>
      <c r="R71" s="689">
        <f t="shared" si="131"/>
        <v>0</v>
      </c>
      <c r="S71" s="706">
        <f t="shared" si="132"/>
        <v>0</v>
      </c>
      <c r="T71" s="705">
        <f t="shared" si="133"/>
        <v>0</v>
      </c>
      <c r="U71" s="689">
        <f t="shared" si="134"/>
        <v>0</v>
      </c>
      <c r="V71" s="706">
        <f t="shared" si="135"/>
        <v>0</v>
      </c>
      <c r="AR71" s="39"/>
      <c r="AS71" s="39"/>
    </row>
    <row r="72" spans="1:45" s="35" customFormat="1" ht="17.25" customHeight="1" thickBot="1" x14ac:dyDescent="0.25">
      <c r="A72" s="978" t="s">
        <v>113</v>
      </c>
      <c r="B72" s="142" t="s">
        <v>2</v>
      </c>
      <c r="C72" s="66" t="s">
        <v>186</v>
      </c>
      <c r="D72" s="1626">
        <f t="shared" si="121"/>
        <v>0</v>
      </c>
      <c r="E72" s="1625">
        <f t="shared" si="105"/>
        <v>0</v>
      </c>
      <c r="F72" s="1625">
        <f t="shared" si="105"/>
        <v>0</v>
      </c>
      <c r="G72" s="1512">
        <f t="shared" si="104"/>
        <v>0</v>
      </c>
      <c r="H72" s="1626">
        <f>I72+J72</f>
        <v>0</v>
      </c>
      <c r="I72" s="258">
        <f t="shared" si="122"/>
        <v>0</v>
      </c>
      <c r="J72" s="1628">
        <f t="shared" si="123"/>
        <v>0</v>
      </c>
      <c r="K72" s="1626">
        <f t="shared" si="124"/>
        <v>0</v>
      </c>
      <c r="L72" s="258">
        <f t="shared" si="125"/>
        <v>0</v>
      </c>
      <c r="M72" s="1627">
        <f t="shared" si="126"/>
        <v>0</v>
      </c>
      <c r="N72" s="1626">
        <f t="shared" si="127"/>
        <v>0</v>
      </c>
      <c r="O72" s="258">
        <f t="shared" si="128"/>
        <v>0</v>
      </c>
      <c r="P72" s="1628">
        <f t="shared" si="129"/>
        <v>0</v>
      </c>
      <c r="Q72" s="1626">
        <f t="shared" si="130"/>
        <v>0</v>
      </c>
      <c r="R72" s="258">
        <f t="shared" si="131"/>
        <v>0</v>
      </c>
      <c r="S72" s="1627">
        <f t="shared" si="132"/>
        <v>0</v>
      </c>
      <c r="T72" s="1626">
        <f t="shared" si="133"/>
        <v>0</v>
      </c>
      <c r="U72" s="258">
        <f t="shared" si="134"/>
        <v>0</v>
      </c>
      <c r="V72" s="1627">
        <f t="shared" si="135"/>
        <v>0</v>
      </c>
      <c r="AR72" s="39"/>
      <c r="AS72" s="39"/>
    </row>
    <row r="73" spans="1:45" s="35" customFormat="1" ht="17.25" customHeight="1" thickBot="1" x14ac:dyDescent="0.25">
      <c r="A73" s="981" t="s">
        <v>114</v>
      </c>
      <c r="B73" s="332" t="s">
        <v>3</v>
      </c>
      <c r="C73" s="32" t="s">
        <v>186</v>
      </c>
      <c r="D73" s="780">
        <f t="shared" si="121"/>
        <v>0</v>
      </c>
      <c r="E73" s="782">
        <f t="shared" si="105"/>
        <v>0</v>
      </c>
      <c r="F73" s="782">
        <f t="shared" si="105"/>
        <v>0</v>
      </c>
      <c r="G73" s="378">
        <f t="shared" si="104"/>
        <v>0</v>
      </c>
      <c r="H73" s="780">
        <f>I73+J73</f>
        <v>0</v>
      </c>
      <c r="I73" s="383">
        <f t="shared" si="122"/>
        <v>0</v>
      </c>
      <c r="J73" s="1629">
        <f t="shared" si="123"/>
        <v>0</v>
      </c>
      <c r="K73" s="780">
        <f t="shared" si="124"/>
        <v>0</v>
      </c>
      <c r="L73" s="383">
        <f t="shared" si="125"/>
        <v>0</v>
      </c>
      <c r="M73" s="781">
        <f t="shared" si="126"/>
        <v>0</v>
      </c>
      <c r="N73" s="780">
        <f t="shared" si="127"/>
        <v>0</v>
      </c>
      <c r="O73" s="383">
        <f t="shared" si="128"/>
        <v>0</v>
      </c>
      <c r="P73" s="1629">
        <f t="shared" si="129"/>
        <v>0</v>
      </c>
      <c r="Q73" s="780">
        <f t="shared" si="130"/>
        <v>0</v>
      </c>
      <c r="R73" s="383">
        <f t="shared" si="131"/>
        <v>0</v>
      </c>
      <c r="S73" s="781">
        <f t="shared" si="132"/>
        <v>0</v>
      </c>
      <c r="T73" s="780">
        <f t="shared" si="133"/>
        <v>0</v>
      </c>
      <c r="U73" s="383">
        <f t="shared" si="134"/>
        <v>0</v>
      </c>
      <c r="V73" s="781">
        <f t="shared" si="135"/>
        <v>0</v>
      </c>
      <c r="AR73" s="39"/>
      <c r="AS73" s="39"/>
    </row>
    <row r="74" spans="1:45" s="35" customFormat="1" ht="17.25" customHeight="1" thickBot="1" x14ac:dyDescent="0.25">
      <c r="A74" s="982" t="s">
        <v>115</v>
      </c>
      <c r="B74" s="329" t="s">
        <v>28</v>
      </c>
      <c r="C74" s="965" t="s">
        <v>186</v>
      </c>
      <c r="D74" s="1622">
        <f t="shared" si="121"/>
        <v>0</v>
      </c>
      <c r="E74" s="1621">
        <f t="shared" si="105"/>
        <v>0</v>
      </c>
      <c r="F74" s="1621">
        <f t="shared" si="105"/>
        <v>0</v>
      </c>
      <c r="G74" s="1662">
        <f t="shared" si="104"/>
        <v>0</v>
      </c>
      <c r="H74" s="780">
        <f>I74+J74</f>
        <v>0</v>
      </c>
      <c r="I74" s="383">
        <f t="shared" si="122"/>
        <v>0</v>
      </c>
      <c r="J74" s="1629">
        <f t="shared" si="123"/>
        <v>0</v>
      </c>
      <c r="K74" s="780">
        <f t="shared" si="124"/>
        <v>0</v>
      </c>
      <c r="L74" s="383">
        <f t="shared" si="125"/>
        <v>0</v>
      </c>
      <c r="M74" s="781">
        <f t="shared" si="126"/>
        <v>0</v>
      </c>
      <c r="N74" s="780">
        <f t="shared" si="127"/>
        <v>0</v>
      </c>
      <c r="O74" s="383">
        <f t="shared" si="128"/>
        <v>0</v>
      </c>
      <c r="P74" s="1629">
        <f t="shared" si="129"/>
        <v>0</v>
      </c>
      <c r="Q74" s="780">
        <f t="shared" si="130"/>
        <v>0</v>
      </c>
      <c r="R74" s="383">
        <f t="shared" si="131"/>
        <v>0</v>
      </c>
      <c r="S74" s="781">
        <f t="shared" si="132"/>
        <v>0</v>
      </c>
      <c r="T74" s="780">
        <f t="shared" si="133"/>
        <v>0</v>
      </c>
      <c r="U74" s="383">
        <f t="shared" si="134"/>
        <v>0</v>
      </c>
      <c r="V74" s="781">
        <f t="shared" si="135"/>
        <v>0</v>
      </c>
      <c r="AR74" s="39"/>
      <c r="AS74" s="39"/>
    </row>
    <row r="75" spans="1:45" x14ac:dyDescent="0.2">
      <c r="A75" s="2540"/>
      <c r="B75" s="2541"/>
      <c r="C75" s="2542"/>
      <c r="D75" s="2303"/>
      <c r="E75" s="2303"/>
      <c r="F75" s="2303"/>
      <c r="G75" s="2303"/>
      <c r="H75" s="2303"/>
      <c r="I75" s="2303"/>
      <c r="J75" s="2303"/>
      <c r="K75" s="2303"/>
      <c r="L75" s="2303"/>
      <c r="M75" s="2303"/>
      <c r="N75" s="2303"/>
      <c r="O75" s="2303"/>
      <c r="P75" s="2303"/>
      <c r="Q75" s="1905"/>
      <c r="R75" s="2303"/>
      <c r="S75" s="2303"/>
      <c r="T75" s="1905"/>
      <c r="U75" s="1905"/>
      <c r="V75" s="1905"/>
    </row>
    <row r="76" spans="1:45" x14ac:dyDescent="0.2">
      <c r="B76" s="201" t="s">
        <v>809</v>
      </c>
      <c r="Q76" s="16"/>
    </row>
    <row r="77" spans="1:45" x14ac:dyDescent="0.2">
      <c r="B77" s="524"/>
    </row>
    <row r="78" spans="1:45" ht="15.75" thickBot="1" x14ac:dyDescent="0.3">
      <c r="B78" s="225" t="s">
        <v>685</v>
      </c>
      <c r="E78" s="2409" t="s">
        <v>668</v>
      </c>
      <c r="F78" s="1619"/>
      <c r="V78" s="1726" t="s">
        <v>687</v>
      </c>
    </row>
    <row r="79" spans="1:45" ht="18.75" customHeight="1" thickBot="1" x14ac:dyDescent="0.25">
      <c r="A79" s="2835" t="s">
        <v>11</v>
      </c>
      <c r="B79" s="3101" t="s">
        <v>103</v>
      </c>
      <c r="C79" s="2892" t="s">
        <v>5</v>
      </c>
      <c r="D79" s="192"/>
      <c r="E79" s="212"/>
      <c r="F79" s="212"/>
      <c r="G79" s="212"/>
      <c r="H79" s="212"/>
      <c r="I79" s="212"/>
      <c r="J79" s="212"/>
      <c r="K79" s="212"/>
      <c r="L79" s="212"/>
      <c r="M79" s="212"/>
      <c r="N79" s="1606" t="s">
        <v>682</v>
      </c>
      <c r="O79" s="1606"/>
      <c r="P79" s="1606"/>
      <c r="Q79" s="1606"/>
      <c r="R79" s="1610">
        <f>$C$2</f>
        <v>2026</v>
      </c>
      <c r="S79" s="1606"/>
      <c r="T79" s="1606"/>
      <c r="U79" s="1606"/>
      <c r="V79" s="1672" t="s">
        <v>668</v>
      </c>
    </row>
    <row r="80" spans="1:45" ht="15.75" customHeight="1" thickBot="1" x14ac:dyDescent="0.25">
      <c r="A80" s="2836"/>
      <c r="B80" s="3102"/>
      <c r="C80" s="2840"/>
      <c r="D80" s="2893" t="s">
        <v>99</v>
      </c>
      <c r="E80" s="2894"/>
      <c r="F80" s="2894"/>
      <c r="G80" s="2895"/>
      <c r="H80" s="3103" t="s">
        <v>283</v>
      </c>
      <c r="I80" s="3104"/>
      <c r="J80" s="3105"/>
      <c r="K80" s="2829" t="str">
        <f>K7</f>
        <v>Producere energie termică în 
CT/CTZ</v>
      </c>
      <c r="L80" s="2830"/>
      <c r="M80" s="2831"/>
      <c r="N80" s="2962" t="str">
        <f>N7</f>
        <v>Producere energie termică în
 CT cvartal</v>
      </c>
      <c r="O80" s="2887"/>
      <c r="P80" s="2888"/>
      <c r="Q80" s="2887" t="str">
        <f>Q7</f>
        <v>Producere energie termică în 
CT imobil/scară</v>
      </c>
      <c r="R80" s="2887"/>
      <c r="S80" s="2887"/>
      <c r="T80" s="3095" t="str">
        <f>T7</f>
        <v>Producere energie termică în 
CT alt tip ...</v>
      </c>
      <c r="U80" s="3096"/>
      <c r="V80" s="3097"/>
    </row>
    <row r="81" spans="1:22" ht="38.25" customHeight="1" x14ac:dyDescent="0.2">
      <c r="A81" s="2836"/>
      <c r="B81" s="3102"/>
      <c r="C81" s="2840"/>
      <c r="D81" s="2850" t="s">
        <v>815</v>
      </c>
      <c r="E81" s="2896" t="s">
        <v>776</v>
      </c>
      <c r="F81" s="2818" t="s">
        <v>772</v>
      </c>
      <c r="G81" s="2897" t="s">
        <v>108</v>
      </c>
      <c r="H81" s="3106"/>
      <c r="I81" s="3107"/>
      <c r="J81" s="3108"/>
      <c r="K81" s="2832"/>
      <c r="L81" s="2833"/>
      <c r="M81" s="2834"/>
      <c r="N81" s="2832"/>
      <c r="O81" s="2833"/>
      <c r="P81" s="2834"/>
      <c r="Q81" s="2833"/>
      <c r="R81" s="2833"/>
      <c r="S81" s="2833"/>
      <c r="T81" s="3098"/>
      <c r="U81" s="3099"/>
      <c r="V81" s="3100"/>
    </row>
    <row r="82" spans="1:22" ht="41.25" customHeight="1" thickBot="1" x14ac:dyDescent="0.25">
      <c r="A82" s="2836"/>
      <c r="B82" s="3102"/>
      <c r="C82" s="2841"/>
      <c r="D82" s="3076"/>
      <c r="E82" s="3074"/>
      <c r="F82" s="3092"/>
      <c r="G82" s="3078"/>
      <c r="H82" s="25" t="s">
        <v>12</v>
      </c>
      <c r="I82" s="27" t="s">
        <v>46</v>
      </c>
      <c r="J82" s="29" t="s">
        <v>47</v>
      </c>
      <c r="K82" s="25" t="s">
        <v>12</v>
      </c>
      <c r="L82" s="27" t="s">
        <v>46</v>
      </c>
      <c r="M82" s="28" t="s">
        <v>47</v>
      </c>
      <c r="N82" s="25" t="s">
        <v>12</v>
      </c>
      <c r="O82" s="27" t="s">
        <v>46</v>
      </c>
      <c r="P82" s="28" t="s">
        <v>47</v>
      </c>
      <c r="Q82" s="26" t="s">
        <v>12</v>
      </c>
      <c r="R82" s="27" t="s">
        <v>46</v>
      </c>
      <c r="S82" s="29" t="s">
        <v>47</v>
      </c>
      <c r="T82" s="25" t="s">
        <v>12</v>
      </c>
      <c r="U82" s="27" t="s">
        <v>46</v>
      </c>
      <c r="V82" s="28" t="s">
        <v>47</v>
      </c>
    </row>
    <row r="83" spans="1:22" ht="13.5" thickBot="1" x14ac:dyDescent="0.25">
      <c r="A83" s="1670">
        <v>0</v>
      </c>
      <c r="B83" s="67">
        <v>1</v>
      </c>
      <c r="C83" s="67">
        <v>2</v>
      </c>
      <c r="D83" s="2417">
        <v>3</v>
      </c>
      <c r="E83" s="1547">
        <v>4</v>
      </c>
      <c r="F83" s="1547">
        <f t="shared" ref="F83:J83" si="137">E83+1</f>
        <v>5</v>
      </c>
      <c r="G83" s="1546">
        <f t="shared" si="137"/>
        <v>6</v>
      </c>
      <c r="H83" s="2417">
        <f t="shared" si="137"/>
        <v>7</v>
      </c>
      <c r="I83" s="1547">
        <f t="shared" si="137"/>
        <v>8</v>
      </c>
      <c r="J83" s="1546">
        <f t="shared" si="137"/>
        <v>9</v>
      </c>
      <c r="K83" s="2417">
        <f>J83+1</f>
        <v>10</v>
      </c>
      <c r="L83" s="1547">
        <f>K83+1</f>
        <v>11</v>
      </c>
      <c r="M83" s="2412">
        <f>L83+1</f>
        <v>12</v>
      </c>
      <c r="N83" s="327">
        <f t="shared" ref="N83" si="138">M83+1</f>
        <v>13</v>
      </c>
      <c r="O83" s="2411">
        <f t="shared" ref="O83" si="139">N83+1</f>
        <v>14</v>
      </c>
      <c r="P83" s="2412">
        <f t="shared" ref="P83" si="140">O83+1</f>
        <v>15</v>
      </c>
      <c r="Q83" s="1519">
        <f t="shared" ref="Q83" si="141">P83+1</f>
        <v>16</v>
      </c>
      <c r="R83" s="2411">
        <f t="shared" ref="R83" si="142">Q83+1</f>
        <v>17</v>
      </c>
      <c r="S83" s="2411">
        <f t="shared" ref="S83" si="143">R83+1</f>
        <v>18</v>
      </c>
      <c r="T83" s="2417">
        <f t="shared" ref="T83" si="144">S83+1</f>
        <v>19</v>
      </c>
      <c r="U83" s="1547">
        <f t="shared" ref="U83" si="145">T83+1</f>
        <v>20</v>
      </c>
      <c r="V83" s="2418">
        <f t="shared" ref="V83" si="146">U83+1</f>
        <v>21</v>
      </c>
    </row>
    <row r="84" spans="1:22" ht="30" x14ac:dyDescent="0.2">
      <c r="A84" s="60"/>
      <c r="B84" s="592" t="s">
        <v>118</v>
      </c>
      <c r="C84" s="123" t="s">
        <v>186</v>
      </c>
      <c r="D84" s="256">
        <f t="shared" ref="D84" si="147">D85+D100+D104+D105+D106+D107+D108</f>
        <v>0</v>
      </c>
      <c r="E84" s="408">
        <f>E85+E100+E104+E105+E106+E107+E108</f>
        <v>0</v>
      </c>
      <c r="F84" s="408">
        <f t="shared" ref="F84:G84" si="148">F85+F100+F104+F105+F106+F107+F108</f>
        <v>0</v>
      </c>
      <c r="G84" s="621">
        <f t="shared" si="148"/>
        <v>0</v>
      </c>
      <c r="H84" s="590">
        <f t="shared" ref="H84:O84" si="149">H85+H100+H104+H105+H106+H107+H108</f>
        <v>0</v>
      </c>
      <c r="I84" s="721">
        <f t="shared" si="149"/>
        <v>0</v>
      </c>
      <c r="J84" s="721">
        <f t="shared" si="149"/>
        <v>0</v>
      </c>
      <c r="K84" s="588">
        <f t="shared" si="149"/>
        <v>0</v>
      </c>
      <c r="L84" s="589">
        <f t="shared" si="149"/>
        <v>0</v>
      </c>
      <c r="M84" s="719">
        <f t="shared" si="149"/>
        <v>0</v>
      </c>
      <c r="N84" s="616">
        <f t="shared" si="149"/>
        <v>0</v>
      </c>
      <c r="O84" s="589">
        <f t="shared" si="149"/>
        <v>0</v>
      </c>
      <c r="P84" s="721">
        <f>P85+P100+P104+P105+P106+P107+P108</f>
        <v>0</v>
      </c>
      <c r="Q84" s="588">
        <f t="shared" ref="Q84:V84" si="150">Q85+Q100+Q104+Q105+Q106+Q107+Q108</f>
        <v>0</v>
      </c>
      <c r="R84" s="589">
        <f t="shared" si="150"/>
        <v>0</v>
      </c>
      <c r="S84" s="719">
        <f t="shared" si="150"/>
        <v>0</v>
      </c>
      <c r="T84" s="616">
        <f t="shared" si="150"/>
        <v>0</v>
      </c>
      <c r="U84" s="589">
        <f t="shared" si="150"/>
        <v>0</v>
      </c>
      <c r="V84" s="719">
        <f t="shared" si="150"/>
        <v>0</v>
      </c>
    </row>
    <row r="85" spans="1:22" ht="30" x14ac:dyDescent="0.2">
      <c r="A85" s="2419" t="s">
        <v>86</v>
      </c>
      <c r="B85" s="2422" t="s">
        <v>96</v>
      </c>
      <c r="C85" s="65" t="s">
        <v>186</v>
      </c>
      <c r="D85" s="705">
        <f>D86+D87+D88+D89+D99</f>
        <v>0</v>
      </c>
      <c r="E85" s="702">
        <f>E86+E87+E88+E89+E99</f>
        <v>0</v>
      </c>
      <c r="F85" s="702">
        <f t="shared" ref="F85:V85" si="151">F86+F87+F88+F89+F99</f>
        <v>0</v>
      </c>
      <c r="G85" s="881">
        <f t="shared" si="151"/>
        <v>0</v>
      </c>
      <c r="H85" s="705">
        <f t="shared" si="151"/>
        <v>0</v>
      </c>
      <c r="I85" s="702">
        <f t="shared" si="151"/>
        <v>0</v>
      </c>
      <c r="J85" s="881">
        <f t="shared" si="151"/>
        <v>0</v>
      </c>
      <c r="K85" s="705">
        <f t="shared" si="151"/>
        <v>0</v>
      </c>
      <c r="L85" s="702">
        <f t="shared" si="151"/>
        <v>0</v>
      </c>
      <c r="M85" s="1513">
        <f t="shared" si="151"/>
        <v>0</v>
      </c>
      <c r="N85" s="702">
        <f t="shared" si="151"/>
        <v>0</v>
      </c>
      <c r="O85" s="702">
        <f t="shared" si="151"/>
        <v>0</v>
      </c>
      <c r="P85" s="881">
        <f t="shared" si="151"/>
        <v>0</v>
      </c>
      <c r="Q85" s="705">
        <f t="shared" si="151"/>
        <v>0</v>
      </c>
      <c r="R85" s="702">
        <f t="shared" si="151"/>
        <v>0</v>
      </c>
      <c r="S85" s="1513">
        <f t="shared" si="151"/>
        <v>0</v>
      </c>
      <c r="T85" s="702">
        <f>T86+T87+T88+T89+T99</f>
        <v>0</v>
      </c>
      <c r="U85" s="702">
        <f t="shared" si="151"/>
        <v>0</v>
      </c>
      <c r="V85" s="1513">
        <f t="shared" si="151"/>
        <v>0</v>
      </c>
    </row>
    <row r="86" spans="1:22" x14ac:dyDescent="0.2">
      <c r="A86" s="59" t="s">
        <v>81</v>
      </c>
      <c r="B86" s="2423" t="s">
        <v>340</v>
      </c>
      <c r="C86" s="3" t="s">
        <v>186</v>
      </c>
      <c r="D86" s="703">
        <f t="shared" ref="D86:D99" si="152">D52</f>
        <v>0</v>
      </c>
      <c r="E86" s="694">
        <f>H86+K86+N86+Q86+T86</f>
        <v>0</v>
      </c>
      <c r="F86" s="692">
        <f>I86+L86+O86+R86+U86</f>
        <v>0</v>
      </c>
      <c r="G86" s="690">
        <f>J86+M86+P86+S86+V86</f>
        <v>0</v>
      </c>
      <c r="H86" s="698">
        <f>IF(H52=0,0,H14-H52)</f>
        <v>0</v>
      </c>
      <c r="I86" s="692">
        <f>IF(I52=0,0,I14-I52)</f>
        <v>0</v>
      </c>
      <c r="J86" s="701">
        <f t="shared" ref="J86:V86" si="153">IF(J52=0,0,J14-J52)</f>
        <v>0</v>
      </c>
      <c r="K86" s="703">
        <f t="shared" si="153"/>
        <v>0</v>
      </c>
      <c r="L86" s="692">
        <f t="shared" si="153"/>
        <v>0</v>
      </c>
      <c r="M86" s="704">
        <f t="shared" si="153"/>
        <v>0</v>
      </c>
      <c r="N86" s="694">
        <f t="shared" si="153"/>
        <v>0</v>
      </c>
      <c r="O86" s="692">
        <f t="shared" si="153"/>
        <v>0</v>
      </c>
      <c r="P86" s="701">
        <f t="shared" si="153"/>
        <v>0</v>
      </c>
      <c r="Q86" s="703">
        <f t="shared" si="153"/>
        <v>0</v>
      </c>
      <c r="R86" s="692">
        <f t="shared" si="153"/>
        <v>0</v>
      </c>
      <c r="S86" s="704">
        <f t="shared" si="153"/>
        <v>0</v>
      </c>
      <c r="T86" s="694">
        <f t="shared" si="153"/>
        <v>0</v>
      </c>
      <c r="U86" s="692">
        <f t="shared" si="153"/>
        <v>0</v>
      </c>
      <c r="V86" s="704">
        <f t="shared" si="153"/>
        <v>0</v>
      </c>
    </row>
    <row r="87" spans="1:22" ht="25.5" x14ac:dyDescent="0.2">
      <c r="A87" s="59" t="s">
        <v>82</v>
      </c>
      <c r="B87" s="2423" t="s">
        <v>31</v>
      </c>
      <c r="C87" s="3" t="s">
        <v>186</v>
      </c>
      <c r="D87" s="703">
        <f t="shared" si="152"/>
        <v>0</v>
      </c>
      <c r="E87" s="694">
        <f t="shared" ref="E87:F99" si="154">H87+K87+N87+Q87+T87</f>
        <v>0</v>
      </c>
      <c r="F87" s="694">
        <f t="shared" si="154"/>
        <v>0</v>
      </c>
      <c r="G87" s="690">
        <f t="shared" ref="G87:G99" si="155">J87+M87+P87+S87+V87</f>
        <v>0</v>
      </c>
      <c r="H87" s="698">
        <f t="shared" ref="H87:V87" si="156">IF(H53=0,0,H15-H53)</f>
        <v>0</v>
      </c>
      <c r="I87" s="692">
        <f t="shared" si="156"/>
        <v>0</v>
      </c>
      <c r="J87" s="701">
        <f t="shared" si="156"/>
        <v>0</v>
      </c>
      <c r="K87" s="703">
        <f t="shared" si="156"/>
        <v>0</v>
      </c>
      <c r="L87" s="692">
        <f t="shared" si="156"/>
        <v>0</v>
      </c>
      <c r="M87" s="704">
        <f t="shared" si="156"/>
        <v>0</v>
      </c>
      <c r="N87" s="694">
        <f t="shared" si="156"/>
        <v>0</v>
      </c>
      <c r="O87" s="692">
        <f t="shared" si="156"/>
        <v>0</v>
      </c>
      <c r="P87" s="701">
        <f t="shared" si="156"/>
        <v>0</v>
      </c>
      <c r="Q87" s="703">
        <f t="shared" si="156"/>
        <v>0</v>
      </c>
      <c r="R87" s="692">
        <f t="shared" si="156"/>
        <v>0</v>
      </c>
      <c r="S87" s="704">
        <f t="shared" si="156"/>
        <v>0</v>
      </c>
      <c r="T87" s="694">
        <f t="shared" si="156"/>
        <v>0</v>
      </c>
      <c r="U87" s="692">
        <f t="shared" si="156"/>
        <v>0</v>
      </c>
      <c r="V87" s="704">
        <f t="shared" si="156"/>
        <v>0</v>
      </c>
    </row>
    <row r="88" spans="1:22" ht="51" x14ac:dyDescent="0.2">
      <c r="A88" s="59" t="s">
        <v>83</v>
      </c>
      <c r="B88" s="2423" t="s">
        <v>25</v>
      </c>
      <c r="C88" s="3" t="s">
        <v>186</v>
      </c>
      <c r="D88" s="703">
        <f t="shared" si="152"/>
        <v>0</v>
      </c>
      <c r="E88" s="694">
        <f>H88+K88+N88+Q88+T88</f>
        <v>0</v>
      </c>
      <c r="F88" s="694">
        <f>I88+L88+O88+R88+U88</f>
        <v>0</v>
      </c>
      <c r="G88" s="690">
        <f>J88+M88+P88+S88+V88</f>
        <v>0</v>
      </c>
      <c r="H88" s="698">
        <f t="shared" ref="H88:V88" si="157">IF(H54=0,0,H16-H54)</f>
        <v>0</v>
      </c>
      <c r="I88" s="692">
        <f t="shared" si="157"/>
        <v>0</v>
      </c>
      <c r="J88" s="701">
        <f t="shared" si="157"/>
        <v>0</v>
      </c>
      <c r="K88" s="703">
        <f t="shared" si="157"/>
        <v>0</v>
      </c>
      <c r="L88" s="692">
        <f t="shared" si="157"/>
        <v>0</v>
      </c>
      <c r="M88" s="704">
        <f t="shared" si="157"/>
        <v>0</v>
      </c>
      <c r="N88" s="694">
        <f t="shared" si="157"/>
        <v>0</v>
      </c>
      <c r="O88" s="692">
        <f t="shared" si="157"/>
        <v>0</v>
      </c>
      <c r="P88" s="701">
        <f t="shared" si="157"/>
        <v>0</v>
      </c>
      <c r="Q88" s="703">
        <f t="shared" si="157"/>
        <v>0</v>
      </c>
      <c r="R88" s="692">
        <f t="shared" si="157"/>
        <v>0</v>
      </c>
      <c r="S88" s="704">
        <f t="shared" si="157"/>
        <v>0</v>
      </c>
      <c r="T88" s="694">
        <f t="shared" si="157"/>
        <v>0</v>
      </c>
      <c r="U88" s="692">
        <f t="shared" si="157"/>
        <v>0</v>
      </c>
      <c r="V88" s="704">
        <f t="shared" si="157"/>
        <v>0</v>
      </c>
    </row>
    <row r="89" spans="1:22" x14ac:dyDescent="0.2">
      <c r="A89" s="59" t="s">
        <v>116</v>
      </c>
      <c r="B89" s="2423" t="s">
        <v>32</v>
      </c>
      <c r="C89" s="3" t="s">
        <v>186</v>
      </c>
      <c r="D89" s="703">
        <f t="shared" si="152"/>
        <v>0</v>
      </c>
      <c r="E89" s="694">
        <f>H89+K89+N89+Q89+T89</f>
        <v>0</v>
      </c>
      <c r="F89" s="694">
        <f>I89+L89+O89+R89+U89</f>
        <v>0</v>
      </c>
      <c r="G89" s="690">
        <f t="shared" si="155"/>
        <v>0</v>
      </c>
      <c r="H89" s="698">
        <f t="shared" ref="H89:V89" si="158">IF(H55=0,0,H17-H55)</f>
        <v>0</v>
      </c>
      <c r="I89" s="692">
        <f t="shared" si="158"/>
        <v>0</v>
      </c>
      <c r="J89" s="701">
        <f t="shared" si="158"/>
        <v>0</v>
      </c>
      <c r="K89" s="703">
        <f t="shared" si="158"/>
        <v>0</v>
      </c>
      <c r="L89" s="692">
        <f t="shared" si="158"/>
        <v>0</v>
      </c>
      <c r="M89" s="704">
        <f t="shared" si="158"/>
        <v>0</v>
      </c>
      <c r="N89" s="694">
        <f t="shared" si="158"/>
        <v>0</v>
      </c>
      <c r="O89" s="692">
        <f t="shared" si="158"/>
        <v>0</v>
      </c>
      <c r="P89" s="701">
        <f t="shared" si="158"/>
        <v>0</v>
      </c>
      <c r="Q89" s="703">
        <f t="shared" si="158"/>
        <v>0</v>
      </c>
      <c r="R89" s="692">
        <f t="shared" si="158"/>
        <v>0</v>
      </c>
      <c r="S89" s="704">
        <f t="shared" si="158"/>
        <v>0</v>
      </c>
      <c r="T89" s="694">
        <f t="shared" si="158"/>
        <v>0</v>
      </c>
      <c r="U89" s="692">
        <f t="shared" si="158"/>
        <v>0</v>
      </c>
      <c r="V89" s="704">
        <f t="shared" si="158"/>
        <v>0</v>
      </c>
    </row>
    <row r="90" spans="1:22" x14ac:dyDescent="0.2">
      <c r="A90" s="59"/>
      <c r="B90" s="2424" t="s">
        <v>339</v>
      </c>
      <c r="C90" s="3" t="s">
        <v>186</v>
      </c>
      <c r="D90" s="703">
        <f t="shared" si="152"/>
        <v>0</v>
      </c>
      <c r="E90" s="694">
        <f>H90+K90+N90+Q90+T90</f>
        <v>0</v>
      </c>
      <c r="F90" s="694">
        <f t="shared" si="154"/>
        <v>0</v>
      </c>
      <c r="G90" s="690">
        <f t="shared" si="155"/>
        <v>0</v>
      </c>
      <c r="H90" s="698">
        <f t="shared" ref="H90:V90" si="159">IF(H56=0,0,H18-H56)</f>
        <v>0</v>
      </c>
      <c r="I90" s="692">
        <f t="shared" si="159"/>
        <v>0</v>
      </c>
      <c r="J90" s="701">
        <f t="shared" si="159"/>
        <v>0</v>
      </c>
      <c r="K90" s="703">
        <f t="shared" si="159"/>
        <v>0</v>
      </c>
      <c r="L90" s="692">
        <f t="shared" si="159"/>
        <v>0</v>
      </c>
      <c r="M90" s="704">
        <f t="shared" si="159"/>
        <v>0</v>
      </c>
      <c r="N90" s="694">
        <f t="shared" si="159"/>
        <v>0</v>
      </c>
      <c r="O90" s="692">
        <f t="shared" si="159"/>
        <v>0</v>
      </c>
      <c r="P90" s="701">
        <f t="shared" si="159"/>
        <v>0</v>
      </c>
      <c r="Q90" s="703">
        <f t="shared" si="159"/>
        <v>0</v>
      </c>
      <c r="R90" s="692">
        <f t="shared" si="159"/>
        <v>0</v>
      </c>
      <c r="S90" s="704">
        <f t="shared" si="159"/>
        <v>0</v>
      </c>
      <c r="T90" s="694">
        <f t="shared" si="159"/>
        <v>0</v>
      </c>
      <c r="U90" s="692">
        <f t="shared" si="159"/>
        <v>0</v>
      </c>
      <c r="V90" s="704">
        <f t="shared" si="159"/>
        <v>0</v>
      </c>
    </row>
    <row r="91" spans="1:22" ht="38.25" x14ac:dyDescent="0.2">
      <c r="A91" s="59"/>
      <c r="B91" s="2425" t="s">
        <v>93</v>
      </c>
      <c r="C91" s="3" t="s">
        <v>186</v>
      </c>
      <c r="D91" s="703">
        <f t="shared" si="152"/>
        <v>0</v>
      </c>
      <c r="E91" s="694">
        <f t="shared" si="154"/>
        <v>0</v>
      </c>
      <c r="F91" s="694">
        <f t="shared" si="154"/>
        <v>0</v>
      </c>
      <c r="G91" s="690">
        <f t="shared" si="155"/>
        <v>0</v>
      </c>
      <c r="H91" s="698">
        <f t="shared" ref="H91:V91" si="160">IF(H57=0,0,H19-H57)</f>
        <v>0</v>
      </c>
      <c r="I91" s="692">
        <f t="shared" si="160"/>
        <v>0</v>
      </c>
      <c r="J91" s="701">
        <f t="shared" si="160"/>
        <v>0</v>
      </c>
      <c r="K91" s="703">
        <f t="shared" si="160"/>
        <v>0</v>
      </c>
      <c r="L91" s="692">
        <f t="shared" si="160"/>
        <v>0</v>
      </c>
      <c r="M91" s="704">
        <f t="shared" si="160"/>
        <v>0</v>
      </c>
      <c r="N91" s="694">
        <f t="shared" si="160"/>
        <v>0</v>
      </c>
      <c r="O91" s="692">
        <f t="shared" si="160"/>
        <v>0</v>
      </c>
      <c r="P91" s="701">
        <f t="shared" si="160"/>
        <v>0</v>
      </c>
      <c r="Q91" s="703">
        <f t="shared" si="160"/>
        <v>0</v>
      </c>
      <c r="R91" s="692">
        <f t="shared" si="160"/>
        <v>0</v>
      </c>
      <c r="S91" s="704">
        <f t="shared" si="160"/>
        <v>0</v>
      </c>
      <c r="T91" s="694">
        <f t="shared" si="160"/>
        <v>0</v>
      </c>
      <c r="U91" s="692">
        <f t="shared" si="160"/>
        <v>0</v>
      </c>
      <c r="V91" s="704">
        <f t="shared" si="160"/>
        <v>0</v>
      </c>
    </row>
    <row r="92" spans="1:22" x14ac:dyDescent="0.2">
      <c r="A92" s="59"/>
      <c r="B92" s="2424" t="s">
        <v>26</v>
      </c>
      <c r="C92" s="3" t="s">
        <v>186</v>
      </c>
      <c r="D92" s="703">
        <f t="shared" si="152"/>
        <v>0</v>
      </c>
      <c r="E92" s="694">
        <f t="shared" si="154"/>
        <v>0</v>
      </c>
      <c r="F92" s="694">
        <f t="shared" si="154"/>
        <v>0</v>
      </c>
      <c r="G92" s="690">
        <f t="shared" si="155"/>
        <v>0</v>
      </c>
      <c r="H92" s="698">
        <f t="shared" ref="H92:V92" si="161">IF(H58=0,0,H20-H58)</f>
        <v>0</v>
      </c>
      <c r="I92" s="692">
        <f t="shared" si="161"/>
        <v>0</v>
      </c>
      <c r="J92" s="701">
        <f t="shared" si="161"/>
        <v>0</v>
      </c>
      <c r="K92" s="703">
        <f t="shared" si="161"/>
        <v>0</v>
      </c>
      <c r="L92" s="692">
        <f t="shared" si="161"/>
        <v>0</v>
      </c>
      <c r="M92" s="704">
        <f t="shared" si="161"/>
        <v>0</v>
      </c>
      <c r="N92" s="694">
        <f t="shared" si="161"/>
        <v>0</v>
      </c>
      <c r="O92" s="692">
        <f t="shared" si="161"/>
        <v>0</v>
      </c>
      <c r="P92" s="701">
        <f t="shared" si="161"/>
        <v>0</v>
      </c>
      <c r="Q92" s="703">
        <f t="shared" si="161"/>
        <v>0</v>
      </c>
      <c r="R92" s="692">
        <f t="shared" si="161"/>
        <v>0</v>
      </c>
      <c r="S92" s="704">
        <f t="shared" si="161"/>
        <v>0</v>
      </c>
      <c r="T92" s="694">
        <f t="shared" si="161"/>
        <v>0</v>
      </c>
      <c r="U92" s="692">
        <f t="shared" si="161"/>
        <v>0</v>
      </c>
      <c r="V92" s="704">
        <f t="shared" si="161"/>
        <v>0</v>
      </c>
    </row>
    <row r="93" spans="1:22" x14ac:dyDescent="0.2">
      <c r="A93" s="59"/>
      <c r="B93" s="2424" t="s">
        <v>33</v>
      </c>
      <c r="C93" s="3" t="s">
        <v>186</v>
      </c>
      <c r="D93" s="703">
        <f t="shared" si="152"/>
        <v>0</v>
      </c>
      <c r="E93" s="694">
        <f t="shared" si="154"/>
        <v>0</v>
      </c>
      <c r="F93" s="694">
        <f t="shared" si="154"/>
        <v>0</v>
      </c>
      <c r="G93" s="690">
        <f t="shared" si="155"/>
        <v>0</v>
      </c>
      <c r="H93" s="698">
        <f t="shared" ref="H93:V93" si="162">IF(H59=0,0,H21-H59)</f>
        <v>0</v>
      </c>
      <c r="I93" s="692">
        <f t="shared" si="162"/>
        <v>0</v>
      </c>
      <c r="J93" s="701">
        <f t="shared" si="162"/>
        <v>0</v>
      </c>
      <c r="K93" s="703">
        <f t="shared" si="162"/>
        <v>0</v>
      </c>
      <c r="L93" s="692">
        <f t="shared" si="162"/>
        <v>0</v>
      </c>
      <c r="M93" s="704">
        <f t="shared" si="162"/>
        <v>0</v>
      </c>
      <c r="N93" s="694">
        <f t="shared" si="162"/>
        <v>0</v>
      </c>
      <c r="O93" s="692">
        <f t="shared" si="162"/>
        <v>0</v>
      </c>
      <c r="P93" s="701">
        <f t="shared" si="162"/>
        <v>0</v>
      </c>
      <c r="Q93" s="703">
        <f t="shared" si="162"/>
        <v>0</v>
      </c>
      <c r="R93" s="692">
        <f t="shared" si="162"/>
        <v>0</v>
      </c>
      <c r="S93" s="704">
        <f t="shared" si="162"/>
        <v>0</v>
      </c>
      <c r="T93" s="694">
        <f t="shared" si="162"/>
        <v>0</v>
      </c>
      <c r="U93" s="692">
        <f t="shared" si="162"/>
        <v>0</v>
      </c>
      <c r="V93" s="704">
        <f t="shared" si="162"/>
        <v>0</v>
      </c>
    </row>
    <row r="94" spans="1:22" x14ac:dyDescent="0.2">
      <c r="A94" s="59"/>
      <c r="B94" s="2424" t="s">
        <v>89</v>
      </c>
      <c r="C94" s="3" t="s">
        <v>186</v>
      </c>
      <c r="D94" s="703">
        <f t="shared" si="152"/>
        <v>0</v>
      </c>
      <c r="E94" s="694">
        <f t="shared" si="154"/>
        <v>0</v>
      </c>
      <c r="F94" s="694">
        <f t="shared" si="154"/>
        <v>0</v>
      </c>
      <c r="G94" s="690">
        <f t="shared" si="155"/>
        <v>0</v>
      </c>
      <c r="H94" s="698">
        <f t="shared" ref="H94:V94" si="163">IF(H60=0,0,H22-H60)</f>
        <v>0</v>
      </c>
      <c r="I94" s="692">
        <f t="shared" si="163"/>
        <v>0</v>
      </c>
      <c r="J94" s="701">
        <f t="shared" si="163"/>
        <v>0</v>
      </c>
      <c r="K94" s="703">
        <f t="shared" si="163"/>
        <v>0</v>
      </c>
      <c r="L94" s="692">
        <f t="shared" si="163"/>
        <v>0</v>
      </c>
      <c r="M94" s="704">
        <f t="shared" si="163"/>
        <v>0</v>
      </c>
      <c r="N94" s="694">
        <f t="shared" si="163"/>
        <v>0</v>
      </c>
      <c r="O94" s="692">
        <f t="shared" si="163"/>
        <v>0</v>
      </c>
      <c r="P94" s="701">
        <f t="shared" si="163"/>
        <v>0</v>
      </c>
      <c r="Q94" s="703">
        <f t="shared" si="163"/>
        <v>0</v>
      </c>
      <c r="R94" s="692">
        <f t="shared" si="163"/>
        <v>0</v>
      </c>
      <c r="S94" s="704">
        <f t="shared" si="163"/>
        <v>0</v>
      </c>
      <c r="T94" s="694">
        <f t="shared" si="163"/>
        <v>0</v>
      </c>
      <c r="U94" s="692">
        <f t="shared" si="163"/>
        <v>0</v>
      </c>
      <c r="V94" s="704">
        <f t="shared" si="163"/>
        <v>0</v>
      </c>
    </row>
    <row r="95" spans="1:22" x14ac:dyDescent="0.2">
      <c r="A95" s="59"/>
      <c r="B95" s="38" t="s">
        <v>853</v>
      </c>
      <c r="C95" s="3" t="s">
        <v>186</v>
      </c>
      <c r="D95" s="703">
        <f t="shared" si="152"/>
        <v>0</v>
      </c>
      <c r="E95" s="694">
        <f t="shared" si="154"/>
        <v>0</v>
      </c>
      <c r="F95" s="694">
        <f t="shared" si="154"/>
        <v>0</v>
      </c>
      <c r="G95" s="690">
        <f t="shared" si="155"/>
        <v>0</v>
      </c>
      <c r="H95" s="698">
        <f t="shared" ref="H95:V95" si="164">IF(H61=0,0,H23-H61)</f>
        <v>0</v>
      </c>
      <c r="I95" s="692">
        <f t="shared" si="164"/>
        <v>0</v>
      </c>
      <c r="J95" s="701">
        <f t="shared" si="164"/>
        <v>0</v>
      </c>
      <c r="K95" s="703">
        <f t="shared" si="164"/>
        <v>0</v>
      </c>
      <c r="L95" s="692">
        <f t="shared" si="164"/>
        <v>0</v>
      </c>
      <c r="M95" s="704">
        <f t="shared" si="164"/>
        <v>0</v>
      </c>
      <c r="N95" s="694">
        <f t="shared" si="164"/>
        <v>0</v>
      </c>
      <c r="O95" s="692">
        <f t="shared" si="164"/>
        <v>0</v>
      </c>
      <c r="P95" s="701">
        <f t="shared" si="164"/>
        <v>0</v>
      </c>
      <c r="Q95" s="703">
        <f t="shared" si="164"/>
        <v>0</v>
      </c>
      <c r="R95" s="692">
        <f t="shared" si="164"/>
        <v>0</v>
      </c>
      <c r="S95" s="704">
        <f t="shared" si="164"/>
        <v>0</v>
      </c>
      <c r="T95" s="694">
        <f t="shared" si="164"/>
        <v>0</v>
      </c>
      <c r="U95" s="692">
        <f t="shared" si="164"/>
        <v>0</v>
      </c>
      <c r="V95" s="704">
        <f t="shared" si="164"/>
        <v>0</v>
      </c>
    </row>
    <row r="96" spans="1:22" x14ac:dyDescent="0.2">
      <c r="A96" s="59"/>
      <c r="B96" s="2424" t="s">
        <v>1</v>
      </c>
      <c r="C96" s="3" t="s">
        <v>186</v>
      </c>
      <c r="D96" s="703">
        <f t="shared" si="152"/>
        <v>0</v>
      </c>
      <c r="E96" s="694">
        <f t="shared" si="154"/>
        <v>0</v>
      </c>
      <c r="F96" s="694">
        <f t="shared" si="154"/>
        <v>0</v>
      </c>
      <c r="G96" s="690">
        <f t="shared" si="155"/>
        <v>0</v>
      </c>
      <c r="H96" s="698">
        <f t="shared" ref="H96:V96" si="165">IF(H62=0,0,H24-H62)</f>
        <v>0</v>
      </c>
      <c r="I96" s="692">
        <f t="shared" si="165"/>
        <v>0</v>
      </c>
      <c r="J96" s="701">
        <f t="shared" si="165"/>
        <v>0</v>
      </c>
      <c r="K96" s="703">
        <f t="shared" si="165"/>
        <v>0</v>
      </c>
      <c r="L96" s="692">
        <f t="shared" si="165"/>
        <v>0</v>
      </c>
      <c r="M96" s="704">
        <f t="shared" si="165"/>
        <v>0</v>
      </c>
      <c r="N96" s="694">
        <f t="shared" si="165"/>
        <v>0</v>
      </c>
      <c r="O96" s="692">
        <f t="shared" si="165"/>
        <v>0</v>
      </c>
      <c r="P96" s="701">
        <f t="shared" si="165"/>
        <v>0</v>
      </c>
      <c r="Q96" s="703">
        <f t="shared" si="165"/>
        <v>0</v>
      </c>
      <c r="R96" s="692">
        <f t="shared" si="165"/>
        <v>0</v>
      </c>
      <c r="S96" s="704">
        <f t="shared" si="165"/>
        <v>0</v>
      </c>
      <c r="T96" s="694">
        <f t="shared" si="165"/>
        <v>0</v>
      </c>
      <c r="U96" s="692">
        <f t="shared" si="165"/>
        <v>0</v>
      </c>
      <c r="V96" s="704">
        <f t="shared" si="165"/>
        <v>0</v>
      </c>
    </row>
    <row r="97" spans="1:45" x14ac:dyDescent="0.2">
      <c r="A97" s="59"/>
      <c r="B97" s="2424" t="s">
        <v>342</v>
      </c>
      <c r="C97" s="3" t="s">
        <v>186</v>
      </c>
      <c r="D97" s="703">
        <f t="shared" si="152"/>
        <v>0</v>
      </c>
      <c r="E97" s="694">
        <f t="shared" si="154"/>
        <v>0</v>
      </c>
      <c r="F97" s="694">
        <f t="shared" si="154"/>
        <v>0</v>
      </c>
      <c r="G97" s="690">
        <f t="shared" si="155"/>
        <v>0</v>
      </c>
      <c r="H97" s="698">
        <f t="shared" ref="H97:V97" si="166">IF(H63=0,0,H25-H63)</f>
        <v>0</v>
      </c>
      <c r="I97" s="692">
        <f t="shared" si="166"/>
        <v>0</v>
      </c>
      <c r="J97" s="701">
        <f t="shared" si="166"/>
        <v>0</v>
      </c>
      <c r="K97" s="703">
        <f t="shared" si="166"/>
        <v>0</v>
      </c>
      <c r="L97" s="692">
        <f t="shared" si="166"/>
        <v>0</v>
      </c>
      <c r="M97" s="704">
        <f t="shared" si="166"/>
        <v>0</v>
      </c>
      <c r="N97" s="694">
        <f t="shared" si="166"/>
        <v>0</v>
      </c>
      <c r="O97" s="692">
        <f t="shared" si="166"/>
        <v>0</v>
      </c>
      <c r="P97" s="701">
        <f t="shared" si="166"/>
        <v>0</v>
      </c>
      <c r="Q97" s="698">
        <f t="shared" si="166"/>
        <v>0</v>
      </c>
      <c r="R97" s="692">
        <f t="shared" si="166"/>
        <v>0</v>
      </c>
      <c r="S97" s="707">
        <f t="shared" si="166"/>
        <v>0</v>
      </c>
      <c r="T97" s="694">
        <f t="shared" si="166"/>
        <v>0</v>
      </c>
      <c r="U97" s="692">
        <f t="shared" si="166"/>
        <v>0</v>
      </c>
      <c r="V97" s="704">
        <f t="shared" si="166"/>
        <v>0</v>
      </c>
    </row>
    <row r="98" spans="1:45" x14ac:dyDescent="0.2">
      <c r="A98" s="1005"/>
      <c r="B98" s="2425" t="s">
        <v>27</v>
      </c>
      <c r="C98" s="3" t="s">
        <v>186</v>
      </c>
      <c r="D98" s="703">
        <f t="shared" si="152"/>
        <v>0</v>
      </c>
      <c r="E98" s="694">
        <f t="shared" si="154"/>
        <v>0</v>
      </c>
      <c r="F98" s="692">
        <f t="shared" si="154"/>
        <v>0</v>
      </c>
      <c r="G98" s="690">
        <f t="shared" si="155"/>
        <v>0</v>
      </c>
      <c r="H98" s="698">
        <f t="shared" ref="H98:V98" si="167">IF(H64=0,0,H26-H64)</f>
        <v>0</v>
      </c>
      <c r="I98" s="692">
        <f t="shared" si="167"/>
        <v>0</v>
      </c>
      <c r="J98" s="690">
        <f t="shared" si="167"/>
        <v>0</v>
      </c>
      <c r="K98" s="698">
        <f t="shared" si="167"/>
        <v>0</v>
      </c>
      <c r="L98" s="692">
        <f t="shared" si="167"/>
        <v>0</v>
      </c>
      <c r="M98" s="707">
        <f t="shared" si="167"/>
        <v>0</v>
      </c>
      <c r="N98" s="690">
        <f t="shared" si="167"/>
        <v>0</v>
      </c>
      <c r="O98" s="692">
        <f t="shared" si="167"/>
        <v>0</v>
      </c>
      <c r="P98" s="690">
        <f t="shared" si="167"/>
        <v>0</v>
      </c>
      <c r="Q98" s="698">
        <f t="shared" si="167"/>
        <v>0</v>
      </c>
      <c r="R98" s="692">
        <f t="shared" si="167"/>
        <v>0</v>
      </c>
      <c r="S98" s="707">
        <f t="shared" si="167"/>
        <v>0</v>
      </c>
      <c r="T98" s="690">
        <f t="shared" si="167"/>
        <v>0</v>
      </c>
      <c r="U98" s="692">
        <f t="shared" si="167"/>
        <v>0</v>
      </c>
      <c r="V98" s="707">
        <f t="shared" si="167"/>
        <v>0</v>
      </c>
    </row>
    <row r="99" spans="1:45" ht="13.5" thickBot="1" x14ac:dyDescent="0.25">
      <c r="A99" s="579" t="s">
        <v>558</v>
      </c>
      <c r="B99" s="2426" t="s">
        <v>557</v>
      </c>
      <c r="C99" s="2430" t="s">
        <v>186</v>
      </c>
      <c r="D99" s="703">
        <f t="shared" si="152"/>
        <v>0</v>
      </c>
      <c r="E99" s="728">
        <f t="shared" si="154"/>
        <v>0</v>
      </c>
      <c r="F99" s="739">
        <f t="shared" si="154"/>
        <v>0</v>
      </c>
      <c r="G99" s="1007">
        <f t="shared" si="155"/>
        <v>0</v>
      </c>
      <c r="H99" s="698">
        <f t="shared" ref="H99:V99" si="168">IF(H65=0,0,H27-H65)</f>
        <v>0</v>
      </c>
      <c r="I99" s="692">
        <f t="shared" si="168"/>
        <v>0</v>
      </c>
      <c r="J99" s="690">
        <f t="shared" si="168"/>
        <v>0</v>
      </c>
      <c r="K99" s="698">
        <f t="shared" si="168"/>
        <v>0</v>
      </c>
      <c r="L99" s="692">
        <f t="shared" si="168"/>
        <v>0</v>
      </c>
      <c r="M99" s="707">
        <f t="shared" si="168"/>
        <v>0</v>
      </c>
      <c r="N99" s="690">
        <f t="shared" si="168"/>
        <v>0</v>
      </c>
      <c r="O99" s="692">
        <f t="shared" si="168"/>
        <v>0</v>
      </c>
      <c r="P99" s="690">
        <f t="shared" si="168"/>
        <v>0</v>
      </c>
      <c r="Q99" s="698">
        <f t="shared" si="168"/>
        <v>0</v>
      </c>
      <c r="R99" s="692">
        <f t="shared" si="168"/>
        <v>0</v>
      </c>
      <c r="S99" s="707">
        <f t="shared" si="168"/>
        <v>0</v>
      </c>
      <c r="T99" s="690">
        <f t="shared" si="168"/>
        <v>0</v>
      </c>
      <c r="U99" s="692">
        <f t="shared" si="168"/>
        <v>0</v>
      </c>
      <c r="V99" s="707">
        <f t="shared" si="168"/>
        <v>0</v>
      </c>
    </row>
    <row r="100" spans="1:45" ht="15" x14ac:dyDescent="0.2">
      <c r="A100" s="2377" t="s">
        <v>110</v>
      </c>
      <c r="B100" s="615" t="s">
        <v>286</v>
      </c>
      <c r="C100" s="64" t="s">
        <v>186</v>
      </c>
      <c r="D100" s="588">
        <f>SUM(D101:D103)</f>
        <v>0</v>
      </c>
      <c r="E100" s="591">
        <f>SUM(E101:E103)</f>
        <v>0</v>
      </c>
      <c r="F100" s="589">
        <f>SUM(F101:F103)</f>
        <v>0</v>
      </c>
      <c r="G100" s="591">
        <f t="shared" ref="G100:V100" si="169">SUM(G101:G103)</f>
        <v>0</v>
      </c>
      <c r="H100" s="590">
        <f t="shared" si="169"/>
        <v>0</v>
      </c>
      <c r="I100" s="589">
        <f t="shared" si="169"/>
        <v>0</v>
      </c>
      <c r="J100" s="591">
        <f t="shared" si="169"/>
        <v>0</v>
      </c>
      <c r="K100" s="590">
        <f t="shared" si="169"/>
        <v>0</v>
      </c>
      <c r="L100" s="589">
        <f>SUM(L101:L103)</f>
        <v>0</v>
      </c>
      <c r="M100" s="250">
        <f t="shared" si="169"/>
        <v>0</v>
      </c>
      <c r="N100" s="591">
        <f t="shared" si="169"/>
        <v>0</v>
      </c>
      <c r="O100" s="589">
        <f t="shared" si="169"/>
        <v>0</v>
      </c>
      <c r="P100" s="591">
        <f t="shared" si="169"/>
        <v>0</v>
      </c>
      <c r="Q100" s="590">
        <f t="shared" si="169"/>
        <v>0</v>
      </c>
      <c r="R100" s="589">
        <f t="shared" si="169"/>
        <v>0</v>
      </c>
      <c r="S100" s="250">
        <f t="shared" si="169"/>
        <v>0</v>
      </c>
      <c r="T100" s="591">
        <f t="shared" si="169"/>
        <v>0</v>
      </c>
      <c r="U100" s="589">
        <f t="shared" si="169"/>
        <v>0</v>
      </c>
      <c r="V100" s="250">
        <f t="shared" si="169"/>
        <v>0</v>
      </c>
    </row>
    <row r="101" spans="1:45" x14ac:dyDescent="0.2">
      <c r="A101" s="581" t="s">
        <v>84</v>
      </c>
      <c r="B101" s="2423" t="s">
        <v>87</v>
      </c>
      <c r="C101" s="65" t="s">
        <v>186</v>
      </c>
      <c r="D101" s="703">
        <f>D67</f>
        <v>0</v>
      </c>
      <c r="E101" s="694">
        <f t="shared" ref="E101:F108" si="170">H101+K101+N101+Q101+T101</f>
        <v>0</v>
      </c>
      <c r="F101" s="692">
        <f t="shared" si="170"/>
        <v>0</v>
      </c>
      <c r="G101" s="707">
        <f t="shared" ref="G101:G108" si="171">J101+M101+P101+S101+V101</f>
        <v>0</v>
      </c>
      <c r="H101" s="698">
        <f t="shared" ref="H101:V101" si="172">IF(H67=0,0,H29-H67)</f>
        <v>0</v>
      </c>
      <c r="I101" s="692">
        <f t="shared" si="172"/>
        <v>0</v>
      </c>
      <c r="J101" s="690">
        <f t="shared" si="172"/>
        <v>0</v>
      </c>
      <c r="K101" s="698">
        <f t="shared" si="172"/>
        <v>0</v>
      </c>
      <c r="L101" s="692">
        <f t="shared" si="172"/>
        <v>0</v>
      </c>
      <c r="M101" s="707">
        <f t="shared" si="172"/>
        <v>0</v>
      </c>
      <c r="N101" s="690">
        <f t="shared" si="172"/>
        <v>0</v>
      </c>
      <c r="O101" s="692">
        <f t="shared" si="172"/>
        <v>0</v>
      </c>
      <c r="P101" s="690">
        <f t="shared" si="172"/>
        <v>0</v>
      </c>
      <c r="Q101" s="698">
        <f t="shared" si="172"/>
        <v>0</v>
      </c>
      <c r="R101" s="692">
        <f t="shared" si="172"/>
        <v>0</v>
      </c>
      <c r="S101" s="707">
        <f t="shared" si="172"/>
        <v>0</v>
      </c>
      <c r="T101" s="690">
        <f t="shared" si="172"/>
        <v>0</v>
      </c>
      <c r="U101" s="692">
        <f t="shared" si="172"/>
        <v>0</v>
      </c>
      <c r="V101" s="707">
        <f t="shared" si="172"/>
        <v>0</v>
      </c>
    </row>
    <row r="102" spans="1:45" ht="25.5" x14ac:dyDescent="0.2">
      <c r="A102" s="2420" t="s">
        <v>85</v>
      </c>
      <c r="B102" s="2423" t="s">
        <v>97</v>
      </c>
      <c r="C102" s="3" t="s">
        <v>186</v>
      </c>
      <c r="D102" s="703">
        <f>D68</f>
        <v>0</v>
      </c>
      <c r="E102" s="694">
        <f>H102+K102+N102+Q102+T102</f>
        <v>0</v>
      </c>
      <c r="F102" s="694">
        <f>I102+L102+O102+R102+U102</f>
        <v>0</v>
      </c>
      <c r="G102" s="707">
        <f>J102+M102+P102+S102+V102</f>
        <v>0</v>
      </c>
      <c r="H102" s="698">
        <f t="shared" ref="H102:V102" si="173">IF(H68=0,0,H30-H68)</f>
        <v>0</v>
      </c>
      <c r="I102" s="692">
        <f t="shared" si="173"/>
        <v>0</v>
      </c>
      <c r="J102" s="690">
        <f t="shared" si="173"/>
        <v>0</v>
      </c>
      <c r="K102" s="698">
        <f t="shared" si="173"/>
        <v>0</v>
      </c>
      <c r="L102" s="692">
        <f t="shared" si="173"/>
        <v>0</v>
      </c>
      <c r="M102" s="707">
        <f t="shared" si="173"/>
        <v>0</v>
      </c>
      <c r="N102" s="690">
        <f t="shared" si="173"/>
        <v>0</v>
      </c>
      <c r="O102" s="692">
        <f t="shared" si="173"/>
        <v>0</v>
      </c>
      <c r="P102" s="690">
        <f t="shared" si="173"/>
        <v>0</v>
      </c>
      <c r="Q102" s="698">
        <f t="shared" si="173"/>
        <v>0</v>
      </c>
      <c r="R102" s="692">
        <f t="shared" si="173"/>
        <v>0</v>
      </c>
      <c r="S102" s="707">
        <f t="shared" si="173"/>
        <v>0</v>
      </c>
      <c r="T102" s="690">
        <f t="shared" si="173"/>
        <v>0</v>
      </c>
      <c r="U102" s="692">
        <f t="shared" si="173"/>
        <v>0</v>
      </c>
      <c r="V102" s="707">
        <f t="shared" si="173"/>
        <v>0</v>
      </c>
    </row>
    <row r="103" spans="1:45" ht="26.25" thickBot="1" x14ac:dyDescent="0.25">
      <c r="A103" s="2421" t="s">
        <v>117</v>
      </c>
      <c r="B103" s="2423" t="s">
        <v>551</v>
      </c>
      <c r="C103" s="4" t="s">
        <v>186</v>
      </c>
      <c r="D103" s="703">
        <f>D69</f>
        <v>0</v>
      </c>
      <c r="E103" s="723">
        <f t="shared" si="170"/>
        <v>0</v>
      </c>
      <c r="F103" s="723">
        <f t="shared" si="170"/>
        <v>0</v>
      </c>
      <c r="G103" s="799">
        <f t="shared" si="171"/>
        <v>0</v>
      </c>
      <c r="H103" s="1304">
        <f t="shared" ref="H103:V103" si="174">IF(H69=0,0,H31-H69)</f>
        <v>0</v>
      </c>
      <c r="I103" s="739">
        <f t="shared" si="174"/>
        <v>0</v>
      </c>
      <c r="J103" s="1007">
        <f t="shared" si="174"/>
        <v>0</v>
      </c>
      <c r="K103" s="1304">
        <f t="shared" si="174"/>
        <v>0</v>
      </c>
      <c r="L103" s="739">
        <f t="shared" si="174"/>
        <v>0</v>
      </c>
      <c r="M103" s="1006">
        <f t="shared" si="174"/>
        <v>0</v>
      </c>
      <c r="N103" s="1007">
        <f t="shared" si="174"/>
        <v>0</v>
      </c>
      <c r="O103" s="739">
        <f t="shared" si="174"/>
        <v>0</v>
      </c>
      <c r="P103" s="1007">
        <f t="shared" si="174"/>
        <v>0</v>
      </c>
      <c r="Q103" s="1304">
        <f t="shared" si="174"/>
        <v>0</v>
      </c>
      <c r="R103" s="739">
        <f t="shared" si="174"/>
        <v>0</v>
      </c>
      <c r="S103" s="1006">
        <f t="shared" si="174"/>
        <v>0</v>
      </c>
      <c r="T103" s="1007">
        <f t="shared" si="174"/>
        <v>0</v>
      </c>
      <c r="U103" s="739">
        <f t="shared" si="174"/>
        <v>0</v>
      </c>
      <c r="V103" s="1006">
        <f t="shared" si="174"/>
        <v>0</v>
      </c>
    </row>
    <row r="104" spans="1:45" s="35" customFormat="1" ht="15.75" customHeight="1" x14ac:dyDescent="0.2">
      <c r="A104" s="2377" t="s">
        <v>111</v>
      </c>
      <c r="B104" s="2427" t="s">
        <v>17</v>
      </c>
      <c r="C104" s="64" t="s">
        <v>186</v>
      </c>
      <c r="D104" s="588">
        <f>E104+E70</f>
        <v>0</v>
      </c>
      <c r="E104" s="616">
        <f>H104+K104+N104+Q104+T104</f>
        <v>0</v>
      </c>
      <c r="F104" s="616">
        <f t="shared" si="170"/>
        <v>0</v>
      </c>
      <c r="G104" s="250">
        <f t="shared" si="171"/>
        <v>0</v>
      </c>
      <c r="H104" s="590">
        <f t="shared" ref="H104:V104" si="175">IF(H70=0,0,H32-H70)</f>
        <v>0</v>
      </c>
      <c r="I104" s="589">
        <f t="shared" si="175"/>
        <v>0</v>
      </c>
      <c r="J104" s="591">
        <f t="shared" si="175"/>
        <v>0</v>
      </c>
      <c r="K104" s="590">
        <f t="shared" si="175"/>
        <v>0</v>
      </c>
      <c r="L104" s="589">
        <f t="shared" si="175"/>
        <v>0</v>
      </c>
      <c r="M104" s="250">
        <f t="shared" si="175"/>
        <v>0</v>
      </c>
      <c r="N104" s="591">
        <f t="shared" si="175"/>
        <v>0</v>
      </c>
      <c r="O104" s="589">
        <f t="shared" si="175"/>
        <v>0</v>
      </c>
      <c r="P104" s="591">
        <f t="shared" si="175"/>
        <v>0</v>
      </c>
      <c r="Q104" s="590">
        <f t="shared" si="175"/>
        <v>0</v>
      </c>
      <c r="R104" s="589">
        <f t="shared" si="175"/>
        <v>0</v>
      </c>
      <c r="S104" s="250">
        <f t="shared" si="175"/>
        <v>0</v>
      </c>
      <c r="T104" s="591">
        <f t="shared" si="175"/>
        <v>0</v>
      </c>
      <c r="U104" s="589">
        <f t="shared" si="175"/>
        <v>0</v>
      </c>
      <c r="V104" s="250">
        <f t="shared" si="175"/>
        <v>0</v>
      </c>
      <c r="AR104" s="39"/>
      <c r="AS104" s="39"/>
    </row>
    <row r="105" spans="1:45" s="35" customFormat="1" ht="18.75" customHeight="1" x14ac:dyDescent="0.2">
      <c r="A105" s="2378" t="s">
        <v>112</v>
      </c>
      <c r="B105" s="2428" t="s">
        <v>109</v>
      </c>
      <c r="C105" s="65" t="s">
        <v>186</v>
      </c>
      <c r="D105" s="705">
        <f>E105+E71</f>
        <v>0</v>
      </c>
      <c r="E105" s="702">
        <f>H105+K105+N105+Q105+T105</f>
        <v>0</v>
      </c>
      <c r="F105" s="702">
        <f t="shared" si="170"/>
        <v>0</v>
      </c>
      <c r="G105" s="1513">
        <f t="shared" si="171"/>
        <v>0</v>
      </c>
      <c r="H105" s="712">
        <f t="shared" ref="H105:V105" si="176">IF(H71=0,0,H33-H71)</f>
        <v>0</v>
      </c>
      <c r="I105" s="689">
        <f t="shared" si="176"/>
        <v>0</v>
      </c>
      <c r="J105" s="881">
        <f t="shared" si="176"/>
        <v>0</v>
      </c>
      <c r="K105" s="712">
        <f t="shared" si="176"/>
        <v>0</v>
      </c>
      <c r="L105" s="689">
        <f t="shared" si="176"/>
        <v>0</v>
      </c>
      <c r="M105" s="1513">
        <f t="shared" si="176"/>
        <v>0</v>
      </c>
      <c r="N105" s="881">
        <f t="shared" si="176"/>
        <v>0</v>
      </c>
      <c r="O105" s="689">
        <f t="shared" si="176"/>
        <v>0</v>
      </c>
      <c r="P105" s="881">
        <f t="shared" si="176"/>
        <v>0</v>
      </c>
      <c r="Q105" s="712">
        <f t="shared" si="176"/>
        <v>0</v>
      </c>
      <c r="R105" s="689">
        <f t="shared" si="176"/>
        <v>0</v>
      </c>
      <c r="S105" s="1513">
        <f t="shared" si="176"/>
        <v>0</v>
      </c>
      <c r="T105" s="881">
        <f t="shared" si="176"/>
        <v>0</v>
      </c>
      <c r="U105" s="689">
        <f t="shared" si="176"/>
        <v>0</v>
      </c>
      <c r="V105" s="1513">
        <f t="shared" si="176"/>
        <v>0</v>
      </c>
      <c r="AR105" s="39"/>
      <c r="AS105" s="39"/>
    </row>
    <row r="106" spans="1:45" s="35" customFormat="1" ht="17.25" customHeight="1" thickBot="1" x14ac:dyDescent="0.25">
      <c r="A106" s="2379" t="s">
        <v>113</v>
      </c>
      <c r="B106" s="2429" t="s">
        <v>2</v>
      </c>
      <c r="C106" s="67" t="s">
        <v>186</v>
      </c>
      <c r="D106" s="1626">
        <f>E106+E72</f>
        <v>0</v>
      </c>
      <c r="E106" s="1625">
        <f t="shared" si="170"/>
        <v>0</v>
      </c>
      <c r="F106" s="1625">
        <f t="shared" si="170"/>
        <v>0</v>
      </c>
      <c r="G106" s="1512">
        <f t="shared" si="171"/>
        <v>0</v>
      </c>
      <c r="H106" s="695">
        <f t="shared" ref="H106:V106" si="177">IF(H72=0,0,H34-H72)</f>
        <v>0</v>
      </c>
      <c r="I106" s="687">
        <f t="shared" si="177"/>
        <v>0</v>
      </c>
      <c r="J106" s="1257">
        <f t="shared" si="177"/>
        <v>0</v>
      </c>
      <c r="K106" s="695">
        <f t="shared" si="177"/>
        <v>0</v>
      </c>
      <c r="L106" s="687">
        <f t="shared" si="177"/>
        <v>0</v>
      </c>
      <c r="M106" s="1520">
        <f t="shared" si="177"/>
        <v>0</v>
      </c>
      <c r="N106" s="1257">
        <f t="shared" si="177"/>
        <v>0</v>
      </c>
      <c r="O106" s="687">
        <f t="shared" si="177"/>
        <v>0</v>
      </c>
      <c r="P106" s="1257">
        <f t="shared" si="177"/>
        <v>0</v>
      </c>
      <c r="Q106" s="695">
        <f t="shared" si="177"/>
        <v>0</v>
      </c>
      <c r="R106" s="687">
        <f t="shared" si="177"/>
        <v>0</v>
      </c>
      <c r="S106" s="1520">
        <f t="shared" si="177"/>
        <v>0</v>
      </c>
      <c r="T106" s="1257">
        <f t="shared" si="177"/>
        <v>0</v>
      </c>
      <c r="U106" s="687">
        <f t="shared" si="177"/>
        <v>0</v>
      </c>
      <c r="V106" s="1520">
        <f t="shared" si="177"/>
        <v>0</v>
      </c>
      <c r="AR106" s="39"/>
      <c r="AS106" s="39"/>
    </row>
    <row r="107" spans="1:45" s="35" customFormat="1" ht="15.75" customHeight="1" thickBot="1" x14ac:dyDescent="0.25">
      <c r="A107" s="2384" t="s">
        <v>114</v>
      </c>
      <c r="B107" s="191" t="s">
        <v>3</v>
      </c>
      <c r="C107" s="318" t="s">
        <v>186</v>
      </c>
      <c r="D107" s="780">
        <f>E107+E73</f>
        <v>0</v>
      </c>
      <c r="E107" s="782">
        <f t="shared" si="170"/>
        <v>0</v>
      </c>
      <c r="F107" s="782">
        <f t="shared" si="170"/>
        <v>0</v>
      </c>
      <c r="G107" s="378">
        <f t="shared" si="171"/>
        <v>0</v>
      </c>
      <c r="H107" s="1305">
        <f t="shared" ref="H107:V107" si="178">IF(H73=0,0,H35-H73)</f>
        <v>0</v>
      </c>
      <c r="I107" s="1472">
        <f t="shared" si="178"/>
        <v>0</v>
      </c>
      <c r="J107" s="1471">
        <f t="shared" si="178"/>
        <v>0</v>
      </c>
      <c r="K107" s="1305">
        <f t="shared" si="178"/>
        <v>0</v>
      </c>
      <c r="L107" s="1472">
        <f t="shared" si="178"/>
        <v>0</v>
      </c>
      <c r="M107" s="1473">
        <f t="shared" si="178"/>
        <v>0</v>
      </c>
      <c r="N107" s="1471">
        <f t="shared" si="178"/>
        <v>0</v>
      </c>
      <c r="O107" s="1472">
        <f t="shared" si="178"/>
        <v>0</v>
      </c>
      <c r="P107" s="1471">
        <f t="shared" si="178"/>
        <v>0</v>
      </c>
      <c r="Q107" s="1305">
        <f t="shared" si="178"/>
        <v>0</v>
      </c>
      <c r="R107" s="1472">
        <f t="shared" si="178"/>
        <v>0</v>
      </c>
      <c r="S107" s="1473">
        <f t="shared" si="178"/>
        <v>0</v>
      </c>
      <c r="T107" s="1471">
        <f t="shared" si="178"/>
        <v>0</v>
      </c>
      <c r="U107" s="1472">
        <f t="shared" si="178"/>
        <v>0</v>
      </c>
      <c r="V107" s="1473">
        <f t="shared" si="178"/>
        <v>0</v>
      </c>
      <c r="AR107" s="39"/>
      <c r="AS107" s="39"/>
    </row>
    <row r="108" spans="1:45" s="35" customFormat="1" ht="15" customHeight="1" thickBot="1" x14ac:dyDescent="0.25">
      <c r="A108" s="2387" t="s">
        <v>115</v>
      </c>
      <c r="B108" s="62" t="s">
        <v>28</v>
      </c>
      <c r="C108" s="32" t="s">
        <v>186</v>
      </c>
      <c r="D108" s="1622">
        <f>E108+E74</f>
        <v>0</v>
      </c>
      <c r="E108" s="1621">
        <f t="shared" si="170"/>
        <v>0</v>
      </c>
      <c r="F108" s="1621">
        <f t="shared" si="170"/>
        <v>0</v>
      </c>
      <c r="G108" s="1662">
        <f t="shared" si="171"/>
        <v>0</v>
      </c>
      <c r="H108" s="626">
        <f t="shared" ref="H108:V108" si="179">IF(H74=0,0,H36-H74)</f>
        <v>0</v>
      </c>
      <c r="I108" s="383">
        <f t="shared" si="179"/>
        <v>0</v>
      </c>
      <c r="J108" s="379">
        <f t="shared" si="179"/>
        <v>0</v>
      </c>
      <c r="K108" s="626">
        <f t="shared" si="179"/>
        <v>0</v>
      </c>
      <c r="L108" s="383">
        <f t="shared" si="179"/>
        <v>0</v>
      </c>
      <c r="M108" s="378">
        <f t="shared" si="179"/>
        <v>0</v>
      </c>
      <c r="N108" s="379">
        <f t="shared" si="179"/>
        <v>0</v>
      </c>
      <c r="O108" s="383">
        <f t="shared" si="179"/>
        <v>0</v>
      </c>
      <c r="P108" s="379">
        <f t="shared" si="179"/>
        <v>0</v>
      </c>
      <c r="Q108" s="626">
        <f t="shared" si="179"/>
        <v>0</v>
      </c>
      <c r="R108" s="383">
        <f t="shared" si="179"/>
        <v>0</v>
      </c>
      <c r="S108" s="378">
        <f t="shared" si="179"/>
        <v>0</v>
      </c>
      <c r="T108" s="379">
        <f t="shared" si="179"/>
        <v>0</v>
      </c>
      <c r="U108" s="383">
        <f t="shared" si="179"/>
        <v>0</v>
      </c>
      <c r="V108" s="378">
        <f t="shared" si="179"/>
        <v>0</v>
      </c>
      <c r="AR108" s="39"/>
      <c r="AS108" s="39"/>
    </row>
    <row r="109" spans="1:45" ht="15" customHeight="1" x14ac:dyDescent="0.2">
      <c r="A109" s="2540"/>
      <c r="B109" s="2541"/>
      <c r="C109" s="2542"/>
      <c r="D109" s="2303"/>
      <c r="E109" s="2303"/>
      <c r="F109" s="2303"/>
      <c r="G109" s="2303"/>
      <c r="H109" s="2303"/>
      <c r="I109" s="2303"/>
      <c r="J109" s="2303"/>
      <c r="K109" s="2303"/>
      <c r="L109" s="2303"/>
      <c r="M109" s="2303"/>
      <c r="N109" s="2303"/>
      <c r="O109" s="2303"/>
      <c r="P109" s="2303"/>
      <c r="Q109" s="1905"/>
      <c r="R109" s="2303"/>
      <c r="S109" s="2303"/>
      <c r="T109" s="1905"/>
      <c r="U109" s="1905"/>
      <c r="V109" s="1905"/>
    </row>
    <row r="110" spans="1:45" x14ac:dyDescent="0.2">
      <c r="B110" s="1720" t="s">
        <v>871</v>
      </c>
      <c r="Q110" s="16"/>
    </row>
    <row r="111" spans="1:45" x14ac:dyDescent="0.2">
      <c r="B111" s="1720" t="s">
        <v>870</v>
      </c>
      <c r="Q111" s="16"/>
    </row>
    <row r="112" spans="1:45" x14ac:dyDescent="0.2">
      <c r="B112" s="40"/>
      <c r="Q112" s="16"/>
    </row>
    <row r="113" spans="2:17" x14ac:dyDescent="0.2">
      <c r="B113" s="40"/>
      <c r="Q113" s="16"/>
    </row>
    <row r="114" spans="2:17" x14ac:dyDescent="0.2">
      <c r="B114" s="40"/>
      <c r="Q114" s="16"/>
    </row>
    <row r="115" spans="2:17" x14ac:dyDescent="0.2">
      <c r="B115" s="40"/>
      <c r="Q115" s="16"/>
    </row>
    <row r="116" spans="2:17" x14ac:dyDescent="0.2">
      <c r="B116" s="40"/>
      <c r="Q116" s="16"/>
    </row>
    <row r="117" spans="2:17" x14ac:dyDescent="0.2">
      <c r="B117" s="40"/>
      <c r="Q117" s="16"/>
    </row>
    <row r="118" spans="2:17" x14ac:dyDescent="0.2">
      <c r="B118" s="40"/>
      <c r="Q118" s="16"/>
    </row>
    <row r="119" spans="2:17" x14ac:dyDescent="0.2">
      <c r="B119" s="40"/>
      <c r="Q119" s="16"/>
    </row>
    <row r="120" spans="2:17" x14ac:dyDescent="0.2">
      <c r="B120" s="40"/>
      <c r="Q120" s="16"/>
    </row>
    <row r="121" spans="2:17" x14ac:dyDescent="0.2">
      <c r="B121" s="40"/>
      <c r="C121" s="40"/>
      <c r="D121" s="40"/>
      <c r="E121" s="40"/>
      <c r="F121" s="40"/>
      <c r="G121" s="40"/>
      <c r="H121" s="40"/>
      <c r="I121" s="40"/>
      <c r="J121" s="40"/>
      <c r="K121" s="40"/>
      <c r="L121" s="40"/>
      <c r="M121" s="40"/>
      <c r="N121" s="40"/>
      <c r="O121" s="40"/>
      <c r="P121" s="40"/>
      <c r="Q121" s="40"/>
    </row>
    <row r="122" spans="2:17" x14ac:dyDescent="0.2">
      <c r="B122" s="40"/>
    </row>
    <row r="123" spans="2:17" x14ac:dyDescent="0.2">
      <c r="B123" s="40"/>
    </row>
    <row r="124" spans="2:17" x14ac:dyDescent="0.2">
      <c r="B124" s="40"/>
    </row>
    <row r="125" spans="2:17" x14ac:dyDescent="0.2">
      <c r="B125" s="40"/>
    </row>
  </sheetData>
  <sheetProtection algorithmName="SHA-512" hashValue="OXb2vTGgkY66JXHIq3C+Ufoao37p52QtlcISgilUxuerBISGHH4tyrwndeis7ydXAnQea3/JejZlDi4HzP6Emg==" saltValue="YdVVX1xLeAVi1ehxx8W/gg==" spinCount="100000" sheet="1" formatCells="0" formatColumns="0" formatRows="0"/>
  <mergeCells count="46">
    <mergeCell ref="AF7:AH8"/>
    <mergeCell ref="AI7:AK8"/>
    <mergeCell ref="AL7:AN8"/>
    <mergeCell ref="AO7:AQ8"/>
    <mergeCell ref="D8:D9"/>
    <mergeCell ref="E8:E9"/>
    <mergeCell ref="G8:G9"/>
    <mergeCell ref="N7:P8"/>
    <mergeCell ref="Q7:S8"/>
    <mergeCell ref="T7:V8"/>
    <mergeCell ref="W7:Y8"/>
    <mergeCell ref="Z7:AB8"/>
    <mergeCell ref="AC7:AE8"/>
    <mergeCell ref="K7:M8"/>
    <mergeCell ref="A6:A9"/>
    <mergeCell ref="B6:B9"/>
    <mergeCell ref="C6:C9"/>
    <mergeCell ref="D7:G7"/>
    <mergeCell ref="H7:J8"/>
    <mergeCell ref="F8:F9"/>
    <mergeCell ref="A44:A47"/>
    <mergeCell ref="B44:B47"/>
    <mergeCell ref="C44:C47"/>
    <mergeCell ref="D45:G45"/>
    <mergeCell ref="H45:J46"/>
    <mergeCell ref="K45:M46"/>
    <mergeCell ref="N45:P46"/>
    <mergeCell ref="Q45:S46"/>
    <mergeCell ref="T45:V46"/>
    <mergeCell ref="D46:D47"/>
    <mergeCell ref="E46:E47"/>
    <mergeCell ref="G46:G47"/>
    <mergeCell ref="F46:F47"/>
    <mergeCell ref="A79:A82"/>
    <mergeCell ref="B79:B82"/>
    <mergeCell ref="C79:C82"/>
    <mergeCell ref="D80:G80"/>
    <mergeCell ref="H80:J81"/>
    <mergeCell ref="K80:M81"/>
    <mergeCell ref="N80:P81"/>
    <mergeCell ref="Q80:S81"/>
    <mergeCell ref="T80:V81"/>
    <mergeCell ref="D81:D82"/>
    <mergeCell ref="E81:E82"/>
    <mergeCell ref="G81:G82"/>
    <mergeCell ref="F81:F82"/>
  </mergeCells>
  <conditionalFormatting sqref="AR11:AT36">
    <cfRule type="expression" dxfId="10" priority="1">
      <formula>AR11="ERR!"</formula>
    </cfRule>
  </conditionalFormatting>
  <printOptions horizontalCentered="1" verticalCentered="1"/>
  <pageMargins left="0.11811023622047245" right="0.11811023622047245" top="0.35433070866141736" bottom="0.15748031496062992" header="0.31496062992125984" footer="0"/>
  <pageSetup paperSize="9" scale="51" orientation="landscape" r:id="rId1"/>
  <headerFooter>
    <oddHeader>&amp;RFișa A6</oddHeader>
    <oddFooter>&amp;RPag. &amp;P</oddFooter>
  </headerFooter>
  <rowBreaks count="2" manualBreakCount="2">
    <brk id="41" max="45" man="1"/>
    <brk id="76" max="21" man="1"/>
  </rowBreaks>
  <colBreaks count="1" manualBreakCount="1">
    <brk id="22" max="40"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K91"/>
  <sheetViews>
    <sheetView view="pageBreakPreview" zoomScale="145" zoomScaleNormal="130" zoomScaleSheetLayoutView="145" workbookViewId="0">
      <pane xSplit="3" ySplit="9" topLeftCell="D49" activePane="bottomRight" state="frozen"/>
      <selection pane="topRight" activeCell="D1" sqref="D1"/>
      <selection pane="bottomLeft" activeCell="A14" sqref="A14"/>
      <selection pane="bottomRight" activeCell="F74" sqref="F74"/>
    </sheetView>
  </sheetViews>
  <sheetFormatPr defaultColWidth="8.85546875" defaultRowHeight="14.25" x14ac:dyDescent="0.2"/>
  <cols>
    <col min="1" max="1" width="5.42578125" style="69" customWidth="1"/>
    <col min="2" max="2" width="50.42578125" style="69" customWidth="1"/>
    <col min="3" max="3" width="9" style="88" customWidth="1"/>
    <col min="4" max="4" width="19.7109375" style="89" customWidth="1"/>
    <col min="5" max="5" width="21.85546875" style="89" customWidth="1"/>
    <col min="6" max="6" width="18.7109375" style="89" customWidth="1"/>
    <col min="7" max="7" width="8.85546875" style="69" customWidth="1"/>
    <col min="8" max="8" width="12.5703125" style="69" hidden="1" customWidth="1"/>
    <col min="9" max="9" width="14.5703125" style="89" hidden="1" customWidth="1"/>
    <col min="10" max="10" width="12.5703125" style="69" hidden="1" customWidth="1"/>
    <col min="11" max="11" width="8.85546875" style="69" customWidth="1"/>
    <col min="12" max="16384" width="8.85546875" style="69"/>
  </cols>
  <sheetData>
    <row r="1" spans="1:9" ht="24" thickBot="1" x14ac:dyDescent="0.4">
      <c r="A1" s="1"/>
      <c r="B1" s="287" t="s">
        <v>100</v>
      </c>
      <c r="C1" s="547" t="str">
        <f>A3_Avizat!$C$1</f>
        <v>Denumire operator</v>
      </c>
      <c r="D1" s="548"/>
      <c r="E1" s="121"/>
      <c r="F1" s="121"/>
      <c r="G1" s="754" t="s">
        <v>389</v>
      </c>
    </row>
    <row r="2" spans="1:9" ht="15.75" thickBot="1" x14ac:dyDescent="0.3">
      <c r="A2" s="1"/>
      <c r="B2" s="284" t="s">
        <v>450</v>
      </c>
      <c r="C2" s="2352">
        <f>A3_Avizat!$C$3</f>
        <v>2026</v>
      </c>
      <c r="D2" s="288"/>
      <c r="E2" s="254"/>
      <c r="F2" s="254"/>
    </row>
    <row r="3" spans="1:9" ht="7.5" customHeight="1" x14ac:dyDescent="0.2"/>
    <row r="4" spans="1:9" ht="13.9" customHeight="1" x14ac:dyDescent="0.25">
      <c r="B4" s="546" t="s">
        <v>410</v>
      </c>
      <c r="C4" s="545"/>
      <c r="D4" s="545"/>
      <c r="E4" s="545"/>
      <c r="F4" s="545"/>
    </row>
    <row r="5" spans="1:9" ht="5.25" customHeight="1" thickBot="1" x14ac:dyDescent="0.3">
      <c r="A5" s="90"/>
      <c r="B5" s="90"/>
      <c r="C5" s="90"/>
      <c r="D5" s="90"/>
      <c r="E5" s="90"/>
      <c r="F5" s="90"/>
    </row>
    <row r="6" spans="1:9" ht="29.45" customHeight="1" x14ac:dyDescent="0.2">
      <c r="A6" s="3129" t="s">
        <v>11</v>
      </c>
      <c r="B6" s="3126" t="s">
        <v>48</v>
      </c>
      <c r="C6" s="3126" t="s">
        <v>5</v>
      </c>
      <c r="D6" s="210" t="s">
        <v>607</v>
      </c>
      <c r="E6" s="210" t="s">
        <v>284</v>
      </c>
      <c r="F6" s="3124" t="s">
        <v>608</v>
      </c>
    </row>
    <row r="7" spans="1:9" ht="36" customHeight="1" x14ac:dyDescent="0.2">
      <c r="A7" s="3130"/>
      <c r="B7" s="3127"/>
      <c r="C7" s="3127"/>
      <c r="D7" s="211" t="s">
        <v>594</v>
      </c>
      <c r="E7" s="211" t="s">
        <v>395</v>
      </c>
      <c r="F7" s="3125"/>
    </row>
    <row r="8" spans="1:9" ht="15" thickBot="1" x14ac:dyDescent="0.25">
      <c r="A8" s="3131"/>
      <c r="B8" s="3128"/>
      <c r="C8" s="3128"/>
      <c r="D8" s="222">
        <f>$C$2-1</f>
        <v>2025</v>
      </c>
      <c r="E8" s="222">
        <f>$D$8</f>
        <v>2025</v>
      </c>
      <c r="F8" s="223">
        <f>$C$2</f>
        <v>2026</v>
      </c>
    </row>
    <row r="9" spans="1:9" s="72" customFormat="1" ht="15" thickBot="1" x14ac:dyDescent="0.25">
      <c r="A9" s="197" t="s">
        <v>102</v>
      </c>
      <c r="B9" s="220" t="s">
        <v>128</v>
      </c>
      <c r="C9" s="221" t="s">
        <v>49</v>
      </c>
      <c r="D9" s="220" t="s">
        <v>169</v>
      </c>
      <c r="E9" s="221" t="s">
        <v>170</v>
      </c>
      <c r="F9" s="220" t="s">
        <v>171</v>
      </c>
      <c r="I9" s="1699"/>
    </row>
    <row r="10" spans="1:9" ht="25.5" x14ac:dyDescent="0.2">
      <c r="A10" s="70" t="s">
        <v>86</v>
      </c>
      <c r="B10" s="73" t="s">
        <v>693</v>
      </c>
      <c r="C10" s="71" t="s">
        <v>14</v>
      </c>
      <c r="D10" s="515">
        <f>SUM(D11:D16)</f>
        <v>0</v>
      </c>
      <c r="E10" s="515">
        <f t="shared" ref="E10:F10" si="0">SUM(E11:E16)</f>
        <v>0</v>
      </c>
      <c r="F10" s="515">
        <f t="shared" si="0"/>
        <v>0</v>
      </c>
    </row>
    <row r="11" spans="1:9" x14ac:dyDescent="0.2">
      <c r="A11" s="74"/>
      <c r="B11" s="1755" t="s">
        <v>689</v>
      </c>
      <c r="C11" s="76" t="s">
        <v>14</v>
      </c>
      <c r="D11" s="1730"/>
      <c r="E11" s="1731"/>
      <c r="F11" s="1730"/>
    </row>
    <row r="12" spans="1:9" x14ac:dyDescent="0.2">
      <c r="A12" s="74"/>
      <c r="B12" s="1755" t="s">
        <v>690</v>
      </c>
      <c r="C12" s="76" t="s">
        <v>14</v>
      </c>
      <c r="D12" s="1730"/>
      <c r="E12" s="1731"/>
      <c r="F12" s="1730"/>
    </row>
    <row r="13" spans="1:9" x14ac:dyDescent="0.2">
      <c r="A13" s="74"/>
      <c r="B13" s="1755" t="s">
        <v>691</v>
      </c>
      <c r="C13" s="76" t="s">
        <v>14</v>
      </c>
      <c r="D13" s="1730"/>
      <c r="E13" s="1731"/>
      <c r="F13" s="1730"/>
    </row>
    <row r="14" spans="1:9" x14ac:dyDescent="0.2">
      <c r="A14" s="74"/>
      <c r="B14" s="1756" t="s">
        <v>157</v>
      </c>
      <c r="C14" s="76" t="s">
        <v>14</v>
      </c>
      <c r="D14" s="1730"/>
      <c r="E14" s="1731"/>
      <c r="F14" s="1730"/>
    </row>
    <row r="15" spans="1:9" x14ac:dyDescent="0.2">
      <c r="A15" s="74"/>
      <c r="B15" s="1756" t="s">
        <v>725</v>
      </c>
      <c r="C15" s="76" t="s">
        <v>14</v>
      </c>
      <c r="D15" s="1730"/>
      <c r="E15" s="1731"/>
      <c r="F15" s="1730"/>
    </row>
    <row r="16" spans="1:9" ht="15" thickBot="1" x14ac:dyDescent="0.25">
      <c r="A16" s="74"/>
      <c r="B16" s="1756" t="s">
        <v>154</v>
      </c>
      <c r="C16" s="859" t="s">
        <v>14</v>
      </c>
      <c r="D16" s="1730"/>
      <c r="E16" s="1731"/>
      <c r="F16" s="1730"/>
    </row>
    <row r="17" spans="1:9" s="80" customFormat="1" ht="28.5" customHeight="1" x14ac:dyDescent="0.25">
      <c r="A17" s="77" t="s">
        <v>110</v>
      </c>
      <c r="B17" s="1757" t="s">
        <v>694</v>
      </c>
      <c r="C17" s="866" t="s">
        <v>14</v>
      </c>
      <c r="D17" s="515">
        <f>SUM(D18:D23)</f>
        <v>0</v>
      </c>
      <c r="E17" s="515">
        <f t="shared" ref="E17:F17" si="1">SUM(E18:E23)</f>
        <v>0</v>
      </c>
      <c r="F17" s="515">
        <f t="shared" si="1"/>
        <v>0</v>
      </c>
      <c r="I17" s="1700"/>
    </row>
    <row r="18" spans="1:9" x14ac:dyDescent="0.2">
      <c r="A18" s="74"/>
      <c r="B18" s="1755" t="s">
        <v>689</v>
      </c>
      <c r="C18" s="867" t="s">
        <v>14</v>
      </c>
      <c r="D18" s="1730"/>
      <c r="E18" s="1731"/>
      <c r="F18" s="1730"/>
    </row>
    <row r="19" spans="1:9" x14ac:dyDescent="0.2">
      <c r="A19" s="74"/>
      <c r="B19" s="1755" t="s">
        <v>690</v>
      </c>
      <c r="C19" s="867" t="s">
        <v>14</v>
      </c>
      <c r="D19" s="1730"/>
      <c r="E19" s="1731"/>
      <c r="F19" s="1730"/>
    </row>
    <row r="20" spans="1:9" x14ac:dyDescent="0.2">
      <c r="A20" s="74"/>
      <c r="B20" s="1755" t="s">
        <v>691</v>
      </c>
      <c r="C20" s="867" t="s">
        <v>14</v>
      </c>
      <c r="D20" s="1730"/>
      <c r="E20" s="1731"/>
      <c r="F20" s="1730"/>
    </row>
    <row r="21" spans="1:9" x14ac:dyDescent="0.2">
      <c r="A21" s="74"/>
      <c r="B21" s="1756" t="s">
        <v>723</v>
      </c>
      <c r="C21" s="867" t="s">
        <v>14</v>
      </c>
      <c r="D21" s="1730"/>
      <c r="E21" s="1731"/>
      <c r="F21" s="1730"/>
    </row>
    <row r="22" spans="1:9" x14ac:dyDescent="0.2">
      <c r="A22" s="74"/>
      <c r="B22" s="1756" t="s">
        <v>724</v>
      </c>
      <c r="C22" s="867" t="s">
        <v>14</v>
      </c>
      <c r="D22" s="1730"/>
      <c r="E22" s="1731"/>
      <c r="F22" s="1730"/>
    </row>
    <row r="23" spans="1:9" ht="15" thickBot="1" x14ac:dyDescent="0.25">
      <c r="A23" s="74"/>
      <c r="B23" s="1758" t="s">
        <v>154</v>
      </c>
      <c r="C23" s="868" t="s">
        <v>14</v>
      </c>
      <c r="D23" s="1732"/>
      <c r="E23" s="1733"/>
      <c r="F23" s="1732"/>
    </row>
    <row r="24" spans="1:9" s="80" customFormat="1" ht="26.25" thickBot="1" x14ac:dyDescent="0.3">
      <c r="A24" s="870" t="s">
        <v>111</v>
      </c>
      <c r="B24" s="1759" t="s">
        <v>695</v>
      </c>
      <c r="C24" s="861" t="s">
        <v>14</v>
      </c>
      <c r="D24" s="515">
        <f>SUM(D25:D30)</f>
        <v>0</v>
      </c>
      <c r="E24" s="515">
        <f>SUM(E25:E30)</f>
        <v>0</v>
      </c>
      <c r="F24" s="515">
        <f>SUM(F25:F30)</f>
        <v>0</v>
      </c>
      <c r="G24" s="1704" t="str">
        <f>IF(F24&lt;0,"ERR!","OK")</f>
        <v>OK</v>
      </c>
      <c r="I24" s="1700"/>
    </row>
    <row r="25" spans="1:9" x14ac:dyDescent="0.2">
      <c r="A25" s="74"/>
      <c r="B25" s="1755" t="s">
        <v>689</v>
      </c>
      <c r="C25" s="76" t="s">
        <v>14</v>
      </c>
      <c r="D25" s="857">
        <f t="shared" ref="D25:F26" si="2">D11-D18</f>
        <v>0</v>
      </c>
      <c r="E25" s="857">
        <f t="shared" si="2"/>
        <v>0</v>
      </c>
      <c r="F25" s="857">
        <f t="shared" si="2"/>
        <v>0</v>
      </c>
    </row>
    <row r="26" spans="1:9" x14ac:dyDescent="0.2">
      <c r="A26" s="74"/>
      <c r="B26" s="1755" t="s">
        <v>690</v>
      </c>
      <c r="C26" s="76" t="s">
        <v>14</v>
      </c>
      <c r="D26" s="857">
        <f t="shared" si="2"/>
        <v>0</v>
      </c>
      <c r="E26" s="857">
        <f t="shared" si="2"/>
        <v>0</v>
      </c>
      <c r="F26" s="857">
        <f t="shared" si="2"/>
        <v>0</v>
      </c>
    </row>
    <row r="27" spans="1:9" x14ac:dyDescent="0.2">
      <c r="A27" s="74"/>
      <c r="B27" s="1755" t="s">
        <v>691</v>
      </c>
      <c r="C27" s="76" t="s">
        <v>14</v>
      </c>
      <c r="D27" s="857">
        <f t="shared" ref="D27:F27" si="3">D13-D20</f>
        <v>0</v>
      </c>
      <c r="E27" s="857">
        <f t="shared" si="3"/>
        <v>0</v>
      </c>
      <c r="F27" s="857">
        <f t="shared" si="3"/>
        <v>0</v>
      </c>
    </row>
    <row r="28" spans="1:9" x14ac:dyDescent="0.2">
      <c r="A28" s="858"/>
      <c r="B28" s="1756" t="s">
        <v>721</v>
      </c>
      <c r="C28" s="76" t="s">
        <v>14</v>
      </c>
      <c r="D28" s="857">
        <f t="shared" ref="D28:F30" si="4">D14-D21</f>
        <v>0</v>
      </c>
      <c r="E28" s="857">
        <f t="shared" si="4"/>
        <v>0</v>
      </c>
      <c r="F28" s="857">
        <f t="shared" si="4"/>
        <v>0</v>
      </c>
    </row>
    <row r="29" spans="1:9" x14ac:dyDescent="0.2">
      <c r="A29" s="858"/>
      <c r="B29" s="1756" t="s">
        <v>722</v>
      </c>
      <c r="C29" s="76" t="s">
        <v>14</v>
      </c>
      <c r="D29" s="857">
        <f t="shared" si="4"/>
        <v>0</v>
      </c>
      <c r="E29" s="857">
        <f t="shared" si="4"/>
        <v>0</v>
      </c>
      <c r="F29" s="857">
        <f t="shared" si="4"/>
        <v>0</v>
      </c>
    </row>
    <row r="30" spans="1:9" ht="15" thickBot="1" x14ac:dyDescent="0.25">
      <c r="A30" s="858"/>
      <c r="B30" s="1756" t="s">
        <v>154</v>
      </c>
      <c r="C30" s="859" t="s">
        <v>14</v>
      </c>
      <c r="D30" s="865">
        <f t="shared" si="4"/>
        <v>0</v>
      </c>
      <c r="E30" s="865">
        <f t="shared" si="4"/>
        <v>0</v>
      </c>
      <c r="F30" s="865">
        <f t="shared" si="4"/>
        <v>0</v>
      </c>
    </row>
    <row r="31" spans="1:9" ht="25.5" x14ac:dyDescent="0.2">
      <c r="A31" s="70" t="s">
        <v>112</v>
      </c>
      <c r="B31" s="1757" t="s">
        <v>696</v>
      </c>
      <c r="C31" s="71" t="s">
        <v>29</v>
      </c>
      <c r="D31" s="862">
        <f>IF(D24=0,0,SUMPRODUCT(D25:D30,D32:D37)/D24)</f>
        <v>0</v>
      </c>
      <c r="E31" s="862">
        <f t="shared" ref="E31:F31" si="5">IF(E24=0,0,SUMPRODUCT(E25:E30,E32:E37)/E24)</f>
        <v>0</v>
      </c>
      <c r="F31" s="862">
        <f t="shared" si="5"/>
        <v>0</v>
      </c>
      <c r="I31" s="89" t="s">
        <v>133</v>
      </c>
    </row>
    <row r="32" spans="1:9" x14ac:dyDescent="0.2">
      <c r="A32" s="74"/>
      <c r="B32" s="1755" t="s">
        <v>689</v>
      </c>
      <c r="C32" s="76" t="s">
        <v>29</v>
      </c>
      <c r="D32" s="1732"/>
      <c r="E32" s="1733"/>
      <c r="F32" s="1732"/>
    </row>
    <row r="33" spans="1:9" x14ac:dyDescent="0.2">
      <c r="A33" s="74"/>
      <c r="B33" s="1755" t="s">
        <v>690</v>
      </c>
      <c r="C33" s="76" t="s">
        <v>29</v>
      </c>
      <c r="D33" s="1732"/>
      <c r="E33" s="1733"/>
      <c r="F33" s="1732"/>
    </row>
    <row r="34" spans="1:9" x14ac:dyDescent="0.2">
      <c r="A34" s="74"/>
      <c r="B34" s="1755" t="s">
        <v>691</v>
      </c>
      <c r="C34" s="76" t="s">
        <v>29</v>
      </c>
      <c r="D34" s="1732"/>
      <c r="E34" s="1733"/>
      <c r="F34" s="1732"/>
    </row>
    <row r="35" spans="1:9" x14ac:dyDescent="0.2">
      <c r="A35" s="858"/>
      <c r="B35" s="1756" t="s">
        <v>157</v>
      </c>
      <c r="C35" s="76" t="s">
        <v>29</v>
      </c>
      <c r="D35" s="1734"/>
      <c r="E35" s="1735"/>
      <c r="F35" s="1734"/>
    </row>
    <row r="36" spans="1:9" x14ac:dyDescent="0.2">
      <c r="A36" s="858"/>
      <c r="B36" s="1756" t="s">
        <v>726</v>
      </c>
      <c r="C36" s="76" t="s">
        <v>29</v>
      </c>
      <c r="D36" s="1734"/>
      <c r="E36" s="1735"/>
      <c r="F36" s="1734"/>
    </row>
    <row r="37" spans="1:9" ht="15" thickBot="1" x14ac:dyDescent="0.25">
      <c r="A37" s="863"/>
      <c r="B37" s="1758" t="s">
        <v>154</v>
      </c>
      <c r="C37" s="76" t="s">
        <v>29</v>
      </c>
      <c r="D37" s="1736"/>
      <c r="E37" s="1737"/>
      <c r="F37" s="1736"/>
    </row>
    <row r="38" spans="1:9" ht="25.5" x14ac:dyDescent="0.2">
      <c r="A38" s="871" t="s">
        <v>113</v>
      </c>
      <c r="B38" s="1757" t="s">
        <v>697</v>
      </c>
      <c r="C38" s="866" t="s">
        <v>14</v>
      </c>
      <c r="D38" s="869">
        <f>SUM(D39:D44)</f>
        <v>0</v>
      </c>
      <c r="E38" s="869">
        <f t="shared" ref="E38:F38" si="6">SUM(E39:E44)</f>
        <v>0</v>
      </c>
      <c r="F38" s="869">
        <f t="shared" si="6"/>
        <v>0</v>
      </c>
      <c r="I38" s="89" t="s">
        <v>164</v>
      </c>
    </row>
    <row r="39" spans="1:9" x14ac:dyDescent="0.2">
      <c r="A39" s="74"/>
      <c r="B39" s="1755" t="s">
        <v>791</v>
      </c>
      <c r="C39" s="867" t="s">
        <v>14</v>
      </c>
      <c r="D39" s="1738"/>
      <c r="E39" s="1739"/>
      <c r="F39" s="1738"/>
    </row>
    <row r="40" spans="1:9" x14ac:dyDescent="0.2">
      <c r="A40" s="74"/>
      <c r="B40" s="1755" t="s">
        <v>792</v>
      </c>
      <c r="C40" s="867" t="s">
        <v>14</v>
      </c>
      <c r="D40" s="1738"/>
      <c r="E40" s="1739"/>
      <c r="F40" s="1738"/>
    </row>
    <row r="41" spans="1:9" x14ac:dyDescent="0.2">
      <c r="A41" s="74"/>
      <c r="B41" s="1755" t="s">
        <v>724</v>
      </c>
      <c r="C41" s="867" t="s">
        <v>14</v>
      </c>
      <c r="D41" s="1738"/>
      <c r="E41" s="1739"/>
      <c r="F41" s="1738"/>
    </row>
    <row r="42" spans="1:9" x14ac:dyDescent="0.2">
      <c r="A42" s="74"/>
      <c r="B42" s="1755" t="s">
        <v>154</v>
      </c>
      <c r="C42" s="867" t="s">
        <v>14</v>
      </c>
      <c r="D42" s="1730"/>
      <c r="E42" s="1731"/>
      <c r="F42" s="1730"/>
    </row>
    <row r="43" spans="1:9" x14ac:dyDescent="0.2">
      <c r="A43" s="74"/>
      <c r="B43" s="1755" t="s">
        <v>154</v>
      </c>
      <c r="C43" s="867" t="s">
        <v>14</v>
      </c>
      <c r="D43" s="1730"/>
      <c r="E43" s="1731"/>
      <c r="F43" s="1730"/>
    </row>
    <row r="44" spans="1:9" ht="15" thickBot="1" x14ac:dyDescent="0.25">
      <c r="A44" s="858"/>
      <c r="B44" s="1756" t="s">
        <v>154</v>
      </c>
      <c r="C44" s="1243" t="s">
        <v>14</v>
      </c>
      <c r="D44" s="1730"/>
      <c r="E44" s="1731"/>
      <c r="F44" s="1730"/>
    </row>
    <row r="45" spans="1:9" ht="25.5" x14ac:dyDescent="0.2">
      <c r="A45" s="70" t="s">
        <v>114</v>
      </c>
      <c r="B45" s="1757" t="s">
        <v>698</v>
      </c>
      <c r="C45" s="866" t="s">
        <v>29</v>
      </c>
      <c r="D45" s="835">
        <f>IF(D38=0,0,SUMPRODUCT(D39:D44,D46:D51)/D38)</f>
        <v>0</v>
      </c>
      <c r="E45" s="835">
        <f>IF(E38=0,0,SUMPRODUCT(E39:E44,E46:E51)/E38)</f>
        <v>0</v>
      </c>
      <c r="F45" s="835">
        <f>IF(F38=0,0,SUMPRODUCT(F39:F44,F46:F51)/F38)</f>
        <v>0</v>
      </c>
      <c r="I45" s="89" t="s">
        <v>134</v>
      </c>
    </row>
    <row r="46" spans="1:9" x14ac:dyDescent="0.2">
      <c r="A46" s="74"/>
      <c r="B46" s="1755" t="s">
        <v>793</v>
      </c>
      <c r="C46" s="867" t="s">
        <v>29</v>
      </c>
      <c r="D46" s="1732"/>
      <c r="E46" s="1733"/>
      <c r="F46" s="1732"/>
    </row>
    <row r="47" spans="1:9" x14ac:dyDescent="0.2">
      <c r="A47" s="74"/>
      <c r="B47" s="1755" t="s">
        <v>795</v>
      </c>
      <c r="C47" s="867" t="s">
        <v>29</v>
      </c>
      <c r="D47" s="1732"/>
      <c r="E47" s="1733"/>
      <c r="F47" s="1732"/>
    </row>
    <row r="48" spans="1:9" x14ac:dyDescent="0.2">
      <c r="A48" s="74"/>
      <c r="B48" s="1755" t="s">
        <v>794</v>
      </c>
      <c r="C48" s="867" t="s">
        <v>29</v>
      </c>
      <c r="D48" s="1732"/>
      <c r="E48" s="1733"/>
      <c r="F48" s="1732"/>
    </row>
    <row r="49" spans="1:9" x14ac:dyDescent="0.2">
      <c r="A49" s="74"/>
      <c r="B49" s="1755" t="s">
        <v>154</v>
      </c>
      <c r="C49" s="867" t="s">
        <v>29</v>
      </c>
      <c r="D49" s="1732"/>
      <c r="E49" s="1733"/>
      <c r="F49" s="1732"/>
    </row>
    <row r="50" spans="1:9" x14ac:dyDescent="0.2">
      <c r="A50" s="74"/>
      <c r="B50" s="1755" t="s">
        <v>154</v>
      </c>
      <c r="C50" s="867" t="s">
        <v>29</v>
      </c>
      <c r="D50" s="1732"/>
      <c r="E50" s="1733"/>
      <c r="F50" s="1732"/>
    </row>
    <row r="51" spans="1:9" ht="15" thickBot="1" x14ac:dyDescent="0.25">
      <c r="A51" s="863"/>
      <c r="B51" s="1758" t="s">
        <v>154</v>
      </c>
      <c r="C51" s="868" t="s">
        <v>29</v>
      </c>
      <c r="D51" s="1732"/>
      <c r="E51" s="1733"/>
      <c r="F51" s="1732"/>
    </row>
    <row r="52" spans="1:9" ht="25.5" x14ac:dyDescent="0.2">
      <c r="A52" s="872" t="s">
        <v>115</v>
      </c>
      <c r="B52" s="1759" t="s">
        <v>699</v>
      </c>
      <c r="C52" s="861" t="s">
        <v>14</v>
      </c>
      <c r="D52" s="515">
        <f>SUM(D53:D58)</f>
        <v>0</v>
      </c>
      <c r="E52" s="515">
        <f>SUM(E53:E58)</f>
        <v>0</v>
      </c>
      <c r="F52" s="515">
        <f>SUM(F53:F58)</f>
        <v>0</v>
      </c>
    </row>
    <row r="53" spans="1:9" x14ac:dyDescent="0.2">
      <c r="A53" s="74"/>
      <c r="B53" s="1755" t="s">
        <v>788</v>
      </c>
      <c r="C53" s="76" t="s">
        <v>14</v>
      </c>
      <c r="D53" s="1730"/>
      <c r="E53" s="1731"/>
      <c r="F53" s="2450">
        <f>IF(F66-SUM(F24,F38,F54:F58)&lt;0,0,F66-SUM(F24,F38,F54:F58))</f>
        <v>0</v>
      </c>
    </row>
    <row r="54" spans="1:9" x14ac:dyDescent="0.2">
      <c r="A54" s="74"/>
      <c r="B54" s="1755" t="s">
        <v>789</v>
      </c>
      <c r="C54" s="76" t="s">
        <v>14</v>
      </c>
      <c r="D54" s="1730"/>
      <c r="E54" s="1731"/>
      <c r="F54" s="1730"/>
    </row>
    <row r="55" spans="1:9" x14ac:dyDescent="0.2">
      <c r="A55" s="74"/>
      <c r="B55" s="1755" t="s">
        <v>790</v>
      </c>
      <c r="C55" s="76" t="s">
        <v>14</v>
      </c>
      <c r="D55" s="1730"/>
      <c r="E55" s="1731"/>
      <c r="F55" s="1730"/>
    </row>
    <row r="56" spans="1:9" x14ac:dyDescent="0.2">
      <c r="A56" s="858"/>
      <c r="B56" s="1756" t="s">
        <v>155</v>
      </c>
      <c r="C56" s="859" t="s">
        <v>14</v>
      </c>
      <c r="D56" s="1740"/>
      <c r="E56" s="1741"/>
      <c r="F56" s="1740"/>
    </row>
    <row r="57" spans="1:9" x14ac:dyDescent="0.2">
      <c r="A57" s="74"/>
      <c r="B57" s="1755" t="s">
        <v>576</v>
      </c>
      <c r="C57" s="76" t="s">
        <v>14</v>
      </c>
      <c r="D57" s="1730"/>
      <c r="E57" s="1731"/>
      <c r="F57" s="1730"/>
    </row>
    <row r="58" spans="1:9" ht="15" thickBot="1" x14ac:dyDescent="0.25">
      <c r="A58" s="1160"/>
      <c r="B58" s="1760" t="s">
        <v>574</v>
      </c>
      <c r="C58" s="1157" t="s">
        <v>14</v>
      </c>
      <c r="D58" s="1742"/>
      <c r="E58" s="1743"/>
      <c r="F58" s="1742"/>
    </row>
    <row r="59" spans="1:9" ht="25.5" x14ac:dyDescent="0.2">
      <c r="A59" s="77" t="s">
        <v>120</v>
      </c>
      <c r="B59" s="1757" t="s">
        <v>700</v>
      </c>
      <c r="C59" s="71" t="s">
        <v>29</v>
      </c>
      <c r="D59" s="835">
        <f>IF(D52=0,0,SUMPRODUCT(D53:D58,D60:D65)/D52)</f>
        <v>0</v>
      </c>
      <c r="E59" s="835">
        <f>IF(E52=0,0,SUMPRODUCT(E53:E58,E60:E65)/E52)</f>
        <v>0</v>
      </c>
      <c r="F59" s="835">
        <f>IF(F52=0,0,SUMPRODUCT(F53:F58,F60:F65)/F52)</f>
        <v>0</v>
      </c>
      <c r="I59" s="89" t="s">
        <v>134</v>
      </c>
    </row>
    <row r="60" spans="1:9" x14ac:dyDescent="0.2">
      <c r="A60" s="74"/>
      <c r="B60" s="1755" t="s">
        <v>788</v>
      </c>
      <c r="C60" s="76" t="s">
        <v>29</v>
      </c>
      <c r="D60" s="1744"/>
      <c r="E60" s="1745"/>
      <c r="F60" s="1744"/>
    </row>
    <row r="61" spans="1:9" x14ac:dyDescent="0.2">
      <c r="A61" s="74"/>
      <c r="B61" s="1755" t="s">
        <v>789</v>
      </c>
      <c r="C61" s="76" t="s">
        <v>29</v>
      </c>
      <c r="D61" s="1744"/>
      <c r="E61" s="1745"/>
      <c r="F61" s="1744"/>
    </row>
    <row r="62" spans="1:9" x14ac:dyDescent="0.2">
      <c r="A62" s="74"/>
      <c r="B62" s="1755" t="s">
        <v>790</v>
      </c>
      <c r="C62" s="76" t="s">
        <v>29</v>
      </c>
      <c r="D62" s="1744"/>
      <c r="E62" s="1745"/>
      <c r="F62" s="1744"/>
    </row>
    <row r="63" spans="1:9" x14ac:dyDescent="0.2">
      <c r="A63" s="858"/>
      <c r="B63" s="1756" t="s">
        <v>157</v>
      </c>
      <c r="C63" s="76" t="s">
        <v>29</v>
      </c>
      <c r="D63" s="1746"/>
      <c r="E63" s="1747"/>
      <c r="F63" s="1746"/>
    </row>
    <row r="64" spans="1:9" x14ac:dyDescent="0.2">
      <c r="A64" s="74"/>
      <c r="B64" s="1755" t="s">
        <v>575</v>
      </c>
      <c r="C64" s="76" t="s">
        <v>29</v>
      </c>
      <c r="D64" s="1744"/>
      <c r="E64" s="1745"/>
      <c r="F64" s="1744"/>
      <c r="H64" s="1246">
        <f>F24+F38+F52</f>
        <v>0</v>
      </c>
    </row>
    <row r="65" spans="1:11" ht="15" thickBot="1" x14ac:dyDescent="0.25">
      <c r="A65" s="1159"/>
      <c r="B65" s="1760" t="s">
        <v>576</v>
      </c>
      <c r="C65" s="76" t="s">
        <v>29</v>
      </c>
      <c r="D65" s="1748"/>
      <c r="E65" s="1749"/>
      <c r="F65" s="1748"/>
    </row>
    <row r="66" spans="1:11" s="80" customFormat="1" ht="23.45" customHeight="1" thickBot="1" x14ac:dyDescent="0.3">
      <c r="A66" s="873" t="s">
        <v>121</v>
      </c>
      <c r="B66" s="811" t="s">
        <v>804</v>
      </c>
      <c r="C66" s="812" t="s">
        <v>14</v>
      </c>
      <c r="D66" s="875">
        <f>D24+D38+D52</f>
        <v>0</v>
      </c>
      <c r="E66" s="875">
        <f>E24+E38+E52</f>
        <v>0</v>
      </c>
      <c r="F66" s="875">
        <f>F68/(1-F74)</f>
        <v>0</v>
      </c>
      <c r="G66" s="879" t="str">
        <f>IF(ABS(F66-SUM(F24+F38+F52))&lt;=1,"OK","ERR!")</f>
        <v>OK</v>
      </c>
      <c r="H66" s="1156">
        <f>F73+F72+F69</f>
        <v>0</v>
      </c>
      <c r="I66" s="1700" t="s">
        <v>135</v>
      </c>
      <c r="J66" s="1156">
        <f>F24+F38+F52</f>
        <v>0</v>
      </c>
      <c r="K66" s="1156">
        <f>F24+F38+F52</f>
        <v>0</v>
      </c>
    </row>
    <row r="67" spans="1:11" s="80" customFormat="1" ht="24" customHeight="1" thickBot="1" x14ac:dyDescent="0.3">
      <c r="A67" s="810" t="s">
        <v>122</v>
      </c>
      <c r="B67" s="811" t="s">
        <v>163</v>
      </c>
      <c r="C67" s="812" t="s">
        <v>29</v>
      </c>
      <c r="D67" s="876">
        <f>IF(D66=0,0,(D24*D31+D38*D45+D52*D59)/D66)</f>
        <v>0</v>
      </c>
      <c r="E67" s="876">
        <f>IF(E66=0,0,(E24*E31+E38*E45+E52*E59)/E66)</f>
        <v>0</v>
      </c>
      <c r="F67" s="876">
        <f>IF(F66=0,0,(F24*F31+F38*F45+F52*F59)/F66)</f>
        <v>0</v>
      </c>
      <c r="H67" s="1156">
        <f>F66-F24-F38-F52</f>
        <v>0</v>
      </c>
      <c r="I67" s="319" t="s">
        <v>136</v>
      </c>
      <c r="J67" s="80" t="s">
        <v>137</v>
      </c>
    </row>
    <row r="68" spans="1:11" s="80" customFormat="1" ht="20.25" customHeight="1" thickBot="1" x14ac:dyDescent="0.3">
      <c r="A68" s="810"/>
      <c r="B68" s="811" t="s">
        <v>573</v>
      </c>
      <c r="C68" s="812" t="s">
        <v>14</v>
      </c>
      <c r="D68" s="875">
        <f>D69+D72</f>
        <v>0</v>
      </c>
      <c r="E68" s="875">
        <f>E69+E72</f>
        <v>0</v>
      </c>
      <c r="F68" s="875">
        <f>F69+F72</f>
        <v>0</v>
      </c>
      <c r="G68" s="69"/>
      <c r="I68" s="1700"/>
    </row>
    <row r="69" spans="1:11" s="80" customFormat="1" ht="25.5" x14ac:dyDescent="0.25">
      <c r="A69" s="70" t="s">
        <v>123</v>
      </c>
      <c r="B69" s="73" t="s">
        <v>282</v>
      </c>
      <c r="C69" s="861" t="s">
        <v>14</v>
      </c>
      <c r="D69" s="877">
        <f>D70+D71</f>
        <v>0</v>
      </c>
      <c r="E69" s="877">
        <f>E70+E71</f>
        <v>0</v>
      </c>
      <c r="F69" s="877">
        <f>F70+F71</f>
        <v>0</v>
      </c>
      <c r="G69" s="81"/>
      <c r="I69" s="1700"/>
    </row>
    <row r="70" spans="1:11" s="80" customFormat="1" ht="15" x14ac:dyDescent="0.25">
      <c r="A70" s="77"/>
      <c r="B70" s="75" t="s">
        <v>280</v>
      </c>
      <c r="C70" s="76" t="s">
        <v>14</v>
      </c>
      <c r="D70" s="1750"/>
      <c r="E70" s="1751"/>
      <c r="F70" s="1750"/>
      <c r="G70" s="81"/>
      <c r="I70" s="1700"/>
    </row>
    <row r="71" spans="1:11" s="80" customFormat="1" ht="15.75" thickBot="1" x14ac:dyDescent="0.3">
      <c r="A71" s="77"/>
      <c r="B71" s="75" t="s">
        <v>281</v>
      </c>
      <c r="C71" s="76" t="s">
        <v>14</v>
      </c>
      <c r="D71" s="1750"/>
      <c r="E71" s="1751"/>
      <c r="F71" s="1750"/>
      <c r="G71" s="81"/>
      <c r="I71" s="1700"/>
    </row>
    <row r="72" spans="1:11" s="80" customFormat="1" ht="26.25" thickBot="1" x14ac:dyDescent="0.3">
      <c r="A72" s="77" t="s">
        <v>124</v>
      </c>
      <c r="B72" s="78" t="s">
        <v>162</v>
      </c>
      <c r="C72" s="79" t="s">
        <v>14</v>
      </c>
      <c r="D72" s="874">
        <f>D66-D69-D73</f>
        <v>0</v>
      </c>
      <c r="E72" s="874">
        <f>E66-E69-E73</f>
        <v>0</v>
      </c>
      <c r="F72" s="1754"/>
      <c r="G72" s="1761" t="str">
        <f>IF(F72='A8_Bilant RD'!F82,"OK","ERR!")</f>
        <v>OK</v>
      </c>
      <c r="I72" s="1715"/>
      <c r="K72" s="80" t="s">
        <v>503</v>
      </c>
    </row>
    <row r="73" spans="1:11" s="80" customFormat="1" ht="23.25" customHeight="1" x14ac:dyDescent="0.25">
      <c r="A73" s="3122" t="s">
        <v>125</v>
      </c>
      <c r="B73" s="1087" t="s">
        <v>412</v>
      </c>
      <c r="C73" s="79" t="s">
        <v>14</v>
      </c>
      <c r="D73" s="1752"/>
      <c r="E73" s="1753"/>
      <c r="F73" s="1161">
        <f>F68*F74/(1-F74)</f>
        <v>0</v>
      </c>
      <c r="G73" s="80" t="s">
        <v>152</v>
      </c>
      <c r="H73" s="1156">
        <f>F68*F74/(1-F74)</f>
        <v>0</v>
      </c>
      <c r="I73" s="1700"/>
    </row>
    <row r="74" spans="1:11" s="80" customFormat="1" ht="19.5" customHeight="1" thickBot="1" x14ac:dyDescent="0.3">
      <c r="A74" s="3123"/>
      <c r="B74" s="1088" t="s">
        <v>412</v>
      </c>
      <c r="C74" s="82" t="s">
        <v>20</v>
      </c>
      <c r="D74" s="878">
        <f>IF(D66=0,0,D73/D66)</f>
        <v>0</v>
      </c>
      <c r="E74" s="878">
        <f>IF(E66=0,0,E73/E66)</f>
        <v>0</v>
      </c>
      <c r="F74" s="2587"/>
      <c r="G74" s="83" t="s">
        <v>156</v>
      </c>
      <c r="I74" s="1700"/>
    </row>
    <row r="75" spans="1:11" s="80" customFormat="1" ht="15" x14ac:dyDescent="0.25">
      <c r="A75" s="84"/>
      <c r="B75" s="138" t="s">
        <v>101</v>
      </c>
      <c r="C75" s="85"/>
      <c r="D75" s="86"/>
      <c r="E75" s="86"/>
      <c r="F75" s="87"/>
      <c r="G75" s="83"/>
      <c r="I75" s="1700"/>
    </row>
    <row r="76" spans="1:11" s="89" customFormat="1" ht="25.15" customHeight="1" x14ac:dyDescent="0.2">
      <c r="A76" s="113" t="s">
        <v>138</v>
      </c>
      <c r="B76" s="3133" t="s">
        <v>404</v>
      </c>
      <c r="C76" s="3133"/>
      <c r="D76" s="3133"/>
      <c r="E76" s="3133"/>
      <c r="F76" s="3133"/>
      <c r="G76" s="3133"/>
    </row>
    <row r="77" spans="1:11" s="89" customFormat="1" ht="25.15" customHeight="1" x14ac:dyDescent="0.2">
      <c r="A77" s="113" t="s">
        <v>140</v>
      </c>
      <c r="B77" s="3133" t="s">
        <v>405</v>
      </c>
      <c r="C77" s="3133"/>
      <c r="D77" s="3133"/>
      <c r="E77" s="3133"/>
      <c r="F77" s="3133"/>
      <c r="G77" s="3133"/>
    </row>
    <row r="78" spans="1:11" s="89" customFormat="1" ht="28.15" customHeight="1" x14ac:dyDescent="0.2">
      <c r="A78" s="113" t="s">
        <v>139</v>
      </c>
      <c r="B78" s="3133" t="s">
        <v>406</v>
      </c>
      <c r="C78" s="3133"/>
      <c r="D78" s="3133"/>
      <c r="E78" s="3133"/>
      <c r="F78" s="3133"/>
      <c r="G78" s="3133"/>
    </row>
    <row r="79" spans="1:11" s="112" customFormat="1" ht="31.9" customHeight="1" x14ac:dyDescent="0.2">
      <c r="A79" s="113" t="s">
        <v>141</v>
      </c>
      <c r="B79" s="3133" t="s">
        <v>407</v>
      </c>
      <c r="C79" s="3133"/>
      <c r="D79" s="3133"/>
      <c r="E79" s="3133"/>
      <c r="F79" s="3133"/>
      <c r="G79" s="3133"/>
    </row>
    <row r="80" spans="1:11" s="112" customFormat="1" ht="28.9" customHeight="1" x14ac:dyDescent="0.2">
      <c r="A80" s="113" t="s">
        <v>142</v>
      </c>
      <c r="B80" s="3133" t="s">
        <v>408</v>
      </c>
      <c r="C80" s="3133"/>
      <c r="D80" s="3133"/>
      <c r="E80" s="3133"/>
      <c r="F80" s="3133"/>
      <c r="G80" s="3133"/>
    </row>
    <row r="81" spans="1:8" s="112" customFormat="1" ht="27.6" customHeight="1" x14ac:dyDescent="0.2">
      <c r="A81" s="113" t="s">
        <v>143</v>
      </c>
      <c r="B81" s="3133" t="s">
        <v>692</v>
      </c>
      <c r="C81" s="3133"/>
      <c r="D81" s="3133"/>
      <c r="E81" s="3133"/>
      <c r="F81" s="3133"/>
      <c r="G81" s="3133"/>
    </row>
    <row r="82" spans="1:8" s="112" customFormat="1" ht="40.15" customHeight="1" x14ac:dyDescent="0.2">
      <c r="A82" s="113" t="s">
        <v>144</v>
      </c>
      <c r="B82" s="3133" t="s">
        <v>855</v>
      </c>
      <c r="C82" s="3133"/>
      <c r="D82" s="3133"/>
      <c r="E82" s="3133"/>
      <c r="F82" s="3133"/>
      <c r="G82" s="3133"/>
    </row>
    <row r="83" spans="1:8" s="112" customFormat="1" ht="39.6" customHeight="1" x14ac:dyDescent="0.2">
      <c r="A83" s="113" t="s">
        <v>145</v>
      </c>
      <c r="B83" s="3133" t="s">
        <v>325</v>
      </c>
      <c r="C83" s="3133"/>
      <c r="D83" s="3133"/>
      <c r="E83" s="3133"/>
      <c r="F83" s="3133"/>
      <c r="G83" s="3133"/>
    </row>
    <row r="84" spans="1:8" x14ac:dyDescent="0.2">
      <c r="A84" s="89"/>
      <c r="B84" s="89" t="s">
        <v>579</v>
      </c>
    </row>
    <row r="85" spans="1:8" ht="27" customHeight="1" x14ac:dyDescent="0.2">
      <c r="A85" s="89"/>
      <c r="B85" s="3132" t="s">
        <v>429</v>
      </c>
      <c r="C85" s="3132"/>
      <c r="D85" s="3132"/>
      <c r="E85" s="3132"/>
      <c r="F85" s="3132"/>
      <c r="G85" s="3132"/>
      <c r="H85" s="319"/>
    </row>
    <row r="86" spans="1:8" x14ac:dyDescent="0.2">
      <c r="A86" s="89"/>
      <c r="B86" s="89" t="s">
        <v>411</v>
      </c>
    </row>
    <row r="87" spans="1:8" x14ac:dyDescent="0.2">
      <c r="A87" s="89"/>
      <c r="B87" s="89" t="s">
        <v>865</v>
      </c>
    </row>
    <row r="88" spans="1:8" x14ac:dyDescent="0.2">
      <c r="A88" s="224" t="s">
        <v>167</v>
      </c>
    </row>
    <row r="89" spans="1:8" x14ac:dyDescent="0.2">
      <c r="B89" s="1722"/>
    </row>
    <row r="90" spans="1:8" x14ac:dyDescent="0.2">
      <c r="B90" s="1720" t="s">
        <v>731</v>
      </c>
    </row>
    <row r="91" spans="1:8" x14ac:dyDescent="0.2">
      <c r="B91" s="1720" t="s">
        <v>732</v>
      </c>
    </row>
  </sheetData>
  <sheetProtection algorithmName="SHA-512" hashValue="uwxa7gEKM0FO/p1v124zZZ6Du1sAM2e/Al2EcOcD5Qfz8UJVfkoOKPpq5AUaOIdAVviM2drV1idWgOROnnHFCA==" saltValue="5/Z8RpbrW0mC5ucUd2kxow==" spinCount="100000" sheet="1" formatCells="0" formatColumns="0" formatRows="0" insertRows="0" deleteRows="0"/>
  <mergeCells count="14">
    <mergeCell ref="B85:G85"/>
    <mergeCell ref="B82:G82"/>
    <mergeCell ref="B83:G83"/>
    <mergeCell ref="B76:G76"/>
    <mergeCell ref="B78:G78"/>
    <mergeCell ref="B77:G77"/>
    <mergeCell ref="B79:G79"/>
    <mergeCell ref="B80:G80"/>
    <mergeCell ref="B81:G81"/>
    <mergeCell ref="A73:A74"/>
    <mergeCell ref="F6:F7"/>
    <mergeCell ref="C6:C8"/>
    <mergeCell ref="B6:B8"/>
    <mergeCell ref="A6:A8"/>
  </mergeCells>
  <phoneticPr fontId="43" type="noConversion"/>
  <conditionalFormatting sqref="G24">
    <cfRule type="expression" dxfId="9" priority="2">
      <formula>G24="ERR!"</formula>
    </cfRule>
  </conditionalFormatting>
  <conditionalFormatting sqref="G66">
    <cfRule type="expression" dxfId="8" priority="4">
      <formula>G66="ERR!"</formula>
    </cfRule>
  </conditionalFormatting>
  <conditionalFormatting sqref="G72">
    <cfRule type="expression" dxfId="7" priority="3">
      <formula>G72="ERR!"</formula>
    </cfRule>
  </conditionalFormatting>
  <printOptions horizontalCentered="1" verticalCentered="1"/>
  <pageMargins left="0.31496062992125984" right="0.11811023622047245" top="0.35433070866141736" bottom="0.15748031496062992" header="0.31496062992125984" footer="0.31496062992125984"/>
  <pageSetup paperSize="9" scale="63" orientation="portrait" r:id="rId1"/>
  <headerFooter>
    <oddHeader>&amp;RFișa A7</oddHeader>
  </headerFooter>
  <rowBreaks count="1" manualBreakCount="1">
    <brk id="74" max="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H109"/>
  <sheetViews>
    <sheetView view="pageBreakPreview" zoomScale="130" zoomScaleNormal="130" zoomScaleSheetLayoutView="130" workbookViewId="0">
      <pane xSplit="3" ySplit="9" topLeftCell="D10" activePane="bottomRight" state="frozen"/>
      <selection pane="topRight" activeCell="D1" sqref="D1"/>
      <selection pane="bottomLeft" activeCell="A14" sqref="A14"/>
      <selection pane="bottomRight" activeCell="K73" sqref="K73"/>
    </sheetView>
  </sheetViews>
  <sheetFormatPr defaultColWidth="8.85546875" defaultRowHeight="14.25" x14ac:dyDescent="0.2"/>
  <cols>
    <col min="1" max="1" width="6.7109375" style="69" customWidth="1"/>
    <col min="2" max="2" width="45.5703125" style="69" customWidth="1"/>
    <col min="3" max="3" width="12.5703125" style="88" customWidth="1"/>
    <col min="4" max="4" width="19.5703125" style="89" customWidth="1"/>
    <col min="5" max="5" width="21.85546875" style="89" customWidth="1"/>
    <col min="6" max="6" width="20.42578125" style="89" customWidth="1"/>
    <col min="7" max="8" width="10" style="89" customWidth="1"/>
    <col min="9" max="9" width="8.85546875" style="69" customWidth="1"/>
    <col min="10" max="10" width="12.5703125" style="69" customWidth="1"/>
    <col min="11" max="16384" width="8.85546875" style="69"/>
  </cols>
  <sheetData>
    <row r="1" spans="1:8" ht="24" thickBot="1" x14ac:dyDescent="0.4">
      <c r="A1" s="1"/>
      <c r="B1" s="287" t="s">
        <v>100</v>
      </c>
      <c r="C1" s="550" t="str">
        <f>A3_Avizat!$C$1</f>
        <v>Denumire operator</v>
      </c>
      <c r="D1" s="549"/>
      <c r="E1" s="121"/>
      <c r="F1" s="754" t="s">
        <v>388</v>
      </c>
    </row>
    <row r="2" spans="1:8" ht="15.75" thickBot="1" x14ac:dyDescent="0.3">
      <c r="A2" s="1"/>
      <c r="B2" s="284" t="s">
        <v>450</v>
      </c>
      <c r="C2" s="233">
        <f>A3_Avizat!$C$3</f>
        <v>2026</v>
      </c>
      <c r="D2" s="255"/>
      <c r="E2" s="254"/>
      <c r="F2" s="254"/>
    </row>
    <row r="4" spans="1:8" ht="20.45" customHeight="1" x14ac:dyDescent="0.25">
      <c r="B4" s="546" t="s">
        <v>409</v>
      </c>
      <c r="C4" s="546"/>
      <c r="D4" s="546"/>
      <c r="E4" s="546"/>
      <c r="F4" s="546"/>
    </row>
    <row r="5" spans="1:8" ht="6" customHeight="1" thickBot="1" x14ac:dyDescent="0.3">
      <c r="A5" s="90"/>
      <c r="B5" s="90"/>
      <c r="C5" s="90"/>
      <c r="D5" s="90"/>
      <c r="E5" s="90"/>
      <c r="F5" s="90"/>
    </row>
    <row r="6" spans="1:8" ht="33.6" customHeight="1" x14ac:dyDescent="0.2">
      <c r="A6" s="3129" t="s">
        <v>11</v>
      </c>
      <c r="B6" s="3126" t="s">
        <v>48</v>
      </c>
      <c r="C6" s="3126" t="s">
        <v>5</v>
      </c>
      <c r="D6" s="210" t="s">
        <v>607</v>
      </c>
      <c r="E6" s="210" t="s">
        <v>284</v>
      </c>
      <c r="F6" s="3124" t="s">
        <v>608</v>
      </c>
    </row>
    <row r="7" spans="1:8" ht="37.9" customHeight="1" x14ac:dyDescent="0.2">
      <c r="A7" s="3130"/>
      <c r="B7" s="3127"/>
      <c r="C7" s="3127"/>
      <c r="D7" s="211" t="s">
        <v>594</v>
      </c>
      <c r="E7" s="211" t="s">
        <v>395</v>
      </c>
      <c r="F7" s="3125"/>
    </row>
    <row r="8" spans="1:8" ht="15" thickBot="1" x14ac:dyDescent="0.25">
      <c r="A8" s="3131"/>
      <c r="B8" s="3128"/>
      <c r="C8" s="3128"/>
      <c r="D8" s="551">
        <f>$C$2-1</f>
        <v>2025</v>
      </c>
      <c r="E8" s="551">
        <f>$D$8</f>
        <v>2025</v>
      </c>
      <c r="F8" s="552">
        <f>$C$2</f>
        <v>2026</v>
      </c>
    </row>
    <row r="9" spans="1:8" s="72" customFormat="1" ht="15" thickBot="1" x14ac:dyDescent="0.25">
      <c r="A9" s="810" t="s">
        <v>102</v>
      </c>
      <c r="B9" s="1244" t="s">
        <v>128</v>
      </c>
      <c r="C9" s="1245" t="s">
        <v>49</v>
      </c>
      <c r="D9" s="1244" t="s">
        <v>169</v>
      </c>
      <c r="E9" s="1245" t="s">
        <v>170</v>
      </c>
      <c r="F9" s="1244" t="s">
        <v>171</v>
      </c>
      <c r="G9" s="1699"/>
      <c r="H9" s="1699"/>
    </row>
    <row r="10" spans="1:8" ht="38.25" x14ac:dyDescent="0.2">
      <c r="A10" s="70" t="s">
        <v>86</v>
      </c>
      <c r="B10" s="73" t="s">
        <v>585</v>
      </c>
      <c r="C10" s="71" t="s">
        <v>14</v>
      </c>
      <c r="D10" s="515">
        <f>SUM(D11:D18)</f>
        <v>0</v>
      </c>
      <c r="E10" s="515">
        <f>SUM(E11:E18)</f>
        <v>0</v>
      </c>
      <c r="F10" s="515">
        <f>SUM(F11:F18)</f>
        <v>0</v>
      </c>
    </row>
    <row r="11" spans="1:8" x14ac:dyDescent="0.2">
      <c r="A11" s="74"/>
      <c r="B11" s="2656" t="s">
        <v>702</v>
      </c>
      <c r="C11" s="1762" t="s">
        <v>14</v>
      </c>
      <c r="D11" s="1730"/>
      <c r="E11" s="1731"/>
      <c r="F11" s="1730"/>
    </row>
    <row r="12" spans="1:8" x14ac:dyDescent="0.2">
      <c r="A12" s="74"/>
      <c r="B12" s="2656" t="s">
        <v>701</v>
      </c>
      <c r="C12" s="1762" t="s">
        <v>14</v>
      </c>
      <c r="D12" s="1730"/>
      <c r="E12" s="1731"/>
      <c r="F12" s="1730"/>
    </row>
    <row r="13" spans="1:8" x14ac:dyDescent="0.2">
      <c r="A13" s="74"/>
      <c r="B13" s="2656" t="s">
        <v>703</v>
      </c>
      <c r="C13" s="1762" t="s">
        <v>14</v>
      </c>
      <c r="D13" s="1730"/>
      <c r="E13" s="1731"/>
      <c r="F13" s="1730"/>
    </row>
    <row r="14" spans="1:8" x14ac:dyDescent="0.2">
      <c r="A14" s="74"/>
      <c r="B14" s="2656" t="s">
        <v>704</v>
      </c>
      <c r="C14" s="1762" t="s">
        <v>14</v>
      </c>
      <c r="D14" s="1730"/>
      <c r="E14" s="1731"/>
      <c r="F14" s="1730"/>
    </row>
    <row r="15" spans="1:8" ht="13.5" customHeight="1" x14ac:dyDescent="0.2">
      <c r="A15" s="74"/>
      <c r="B15" s="2656" t="s">
        <v>705</v>
      </c>
      <c r="C15" s="1762" t="s">
        <v>14</v>
      </c>
      <c r="D15" s="1730"/>
      <c r="E15" s="1731"/>
      <c r="F15" s="1730"/>
    </row>
    <row r="16" spans="1:8" ht="13.5" customHeight="1" x14ac:dyDescent="0.2">
      <c r="A16" s="858"/>
      <c r="B16" s="2656" t="s">
        <v>722</v>
      </c>
      <c r="C16" s="1762" t="s">
        <v>14</v>
      </c>
      <c r="D16" s="1730"/>
      <c r="E16" s="1731"/>
      <c r="F16" s="1730"/>
    </row>
    <row r="17" spans="1:8" ht="13.5" customHeight="1" x14ac:dyDescent="0.2">
      <c r="A17" s="858"/>
      <c r="B17" s="2656" t="s">
        <v>157</v>
      </c>
      <c r="C17" s="1762" t="s">
        <v>14</v>
      </c>
      <c r="D17" s="1730"/>
      <c r="E17" s="1731"/>
      <c r="F17" s="1730"/>
    </row>
    <row r="18" spans="1:8" ht="15" thickBot="1" x14ac:dyDescent="0.25">
      <c r="A18" s="858"/>
      <c r="B18" s="2656" t="s">
        <v>706</v>
      </c>
      <c r="C18" s="1763" t="s">
        <v>14</v>
      </c>
      <c r="D18" s="1730"/>
      <c r="E18" s="1731"/>
      <c r="F18" s="1730"/>
    </row>
    <row r="19" spans="1:8" s="80" customFormat="1" ht="24.6" customHeight="1" x14ac:dyDescent="0.25">
      <c r="A19" s="70" t="s">
        <v>110</v>
      </c>
      <c r="B19" s="73" t="s">
        <v>604</v>
      </c>
      <c r="C19" s="866" t="s">
        <v>14</v>
      </c>
      <c r="D19" s="515">
        <f>SUM(D20:D27)</f>
        <v>0</v>
      </c>
      <c r="E19" s="515">
        <f>SUM(E20:E27)</f>
        <v>0</v>
      </c>
      <c r="F19" s="515">
        <f>SUM(F20:F27)</f>
        <v>0</v>
      </c>
      <c r="G19" s="1700"/>
      <c r="H19" s="1700"/>
    </row>
    <row r="20" spans="1:8" x14ac:dyDescent="0.2">
      <c r="A20" s="1764"/>
      <c r="B20" s="2656" t="s">
        <v>702</v>
      </c>
      <c r="C20" s="1765" t="s">
        <v>14</v>
      </c>
      <c r="D20" s="1730"/>
      <c r="E20" s="1731"/>
      <c r="F20" s="1730"/>
    </row>
    <row r="21" spans="1:8" x14ac:dyDescent="0.2">
      <c r="A21" s="1764"/>
      <c r="B21" s="2656" t="s">
        <v>701</v>
      </c>
      <c r="C21" s="1765" t="s">
        <v>14</v>
      </c>
      <c r="D21" s="1730"/>
      <c r="E21" s="1731"/>
      <c r="F21" s="1730"/>
    </row>
    <row r="22" spans="1:8" x14ac:dyDescent="0.2">
      <c r="A22" s="1764"/>
      <c r="B22" s="2656" t="s">
        <v>703</v>
      </c>
      <c r="C22" s="1765" t="s">
        <v>14</v>
      </c>
      <c r="D22" s="1730"/>
      <c r="E22" s="1731"/>
      <c r="F22" s="1730"/>
    </row>
    <row r="23" spans="1:8" x14ac:dyDescent="0.2">
      <c r="A23" s="1764"/>
      <c r="B23" s="2656" t="s">
        <v>733</v>
      </c>
      <c r="C23" s="1765" t="s">
        <v>14</v>
      </c>
      <c r="D23" s="1730"/>
      <c r="E23" s="1731"/>
      <c r="F23" s="1730"/>
    </row>
    <row r="24" spans="1:8" x14ac:dyDescent="0.2">
      <c r="A24" s="1764"/>
      <c r="B24" s="2656" t="s">
        <v>705</v>
      </c>
      <c r="C24" s="1765" t="s">
        <v>14</v>
      </c>
      <c r="D24" s="1730"/>
      <c r="E24" s="1731"/>
      <c r="F24" s="1730"/>
    </row>
    <row r="25" spans="1:8" x14ac:dyDescent="0.2">
      <c r="A25" s="1768"/>
      <c r="B25" s="2656"/>
      <c r="C25" s="1765" t="s">
        <v>14</v>
      </c>
      <c r="D25" s="1740"/>
      <c r="E25" s="1741"/>
      <c r="F25" s="1740"/>
    </row>
    <row r="26" spans="1:8" x14ac:dyDescent="0.2">
      <c r="A26" s="1768"/>
      <c r="B26" s="2656"/>
      <c r="C26" s="1765" t="s">
        <v>14</v>
      </c>
      <c r="D26" s="1740"/>
      <c r="E26" s="1741"/>
      <c r="F26" s="1740"/>
    </row>
    <row r="27" spans="1:8" ht="15" thickBot="1" x14ac:dyDescent="0.25">
      <c r="A27" s="1766"/>
      <c r="B27" s="2656" t="s">
        <v>706</v>
      </c>
      <c r="C27" s="1767" t="s">
        <v>14</v>
      </c>
      <c r="D27" s="1740"/>
      <c r="E27" s="1741"/>
      <c r="F27" s="1740"/>
    </row>
    <row r="28" spans="1:8" s="80" customFormat="1" ht="26.25" thickBot="1" x14ac:dyDescent="0.3">
      <c r="A28" s="871" t="s">
        <v>111</v>
      </c>
      <c r="B28" s="73" t="s">
        <v>605</v>
      </c>
      <c r="C28" s="71" t="s">
        <v>14</v>
      </c>
      <c r="D28" s="515">
        <f>SUM(D29:D36)</f>
        <v>0</v>
      </c>
      <c r="E28" s="515">
        <f>SUM(E29:E36)</f>
        <v>0</v>
      </c>
      <c r="F28" s="515">
        <f>SUM(F29:F36)</f>
        <v>0</v>
      </c>
      <c r="G28" s="1704" t="str">
        <f>IF(F28&lt;0,"ERR!","OK")</f>
        <v>OK</v>
      </c>
      <c r="H28" s="1700"/>
    </row>
    <row r="29" spans="1:8" x14ac:dyDescent="0.2">
      <c r="A29" s="74"/>
      <c r="B29" s="2656" t="s">
        <v>702</v>
      </c>
      <c r="C29" s="76" t="s">
        <v>14</v>
      </c>
      <c r="D29" s="857">
        <f t="shared" ref="D29:F33" si="0">D11-D20</f>
        <v>0</v>
      </c>
      <c r="E29" s="857">
        <f t="shared" si="0"/>
        <v>0</v>
      </c>
      <c r="F29" s="857">
        <f t="shared" si="0"/>
        <v>0</v>
      </c>
    </row>
    <row r="30" spans="1:8" x14ac:dyDescent="0.2">
      <c r="A30" s="74"/>
      <c r="B30" s="2656" t="s">
        <v>701</v>
      </c>
      <c r="C30" s="76" t="s">
        <v>14</v>
      </c>
      <c r="D30" s="857">
        <f t="shared" si="0"/>
        <v>0</v>
      </c>
      <c r="E30" s="857">
        <f t="shared" si="0"/>
        <v>0</v>
      </c>
      <c r="F30" s="857">
        <f t="shared" si="0"/>
        <v>0</v>
      </c>
    </row>
    <row r="31" spans="1:8" x14ac:dyDescent="0.2">
      <c r="A31" s="74"/>
      <c r="B31" s="2656" t="s">
        <v>703</v>
      </c>
      <c r="C31" s="76" t="s">
        <v>14</v>
      </c>
      <c r="D31" s="857">
        <f t="shared" si="0"/>
        <v>0</v>
      </c>
      <c r="E31" s="857">
        <f t="shared" si="0"/>
        <v>0</v>
      </c>
      <c r="F31" s="857">
        <f t="shared" si="0"/>
        <v>0</v>
      </c>
    </row>
    <row r="32" spans="1:8" x14ac:dyDescent="0.2">
      <c r="A32" s="74"/>
      <c r="B32" s="2656" t="s">
        <v>704</v>
      </c>
      <c r="C32" s="76" t="s">
        <v>14</v>
      </c>
      <c r="D32" s="857">
        <f t="shared" si="0"/>
        <v>0</v>
      </c>
      <c r="E32" s="857">
        <f t="shared" si="0"/>
        <v>0</v>
      </c>
      <c r="F32" s="857">
        <f t="shared" si="0"/>
        <v>0</v>
      </c>
    </row>
    <row r="33" spans="1:8" x14ac:dyDescent="0.2">
      <c r="A33" s="74"/>
      <c r="B33" s="2656" t="s">
        <v>705</v>
      </c>
      <c r="C33" s="76" t="s">
        <v>14</v>
      </c>
      <c r="D33" s="857">
        <f t="shared" si="0"/>
        <v>0</v>
      </c>
      <c r="E33" s="857">
        <f t="shared" si="0"/>
        <v>0</v>
      </c>
      <c r="F33" s="857">
        <f t="shared" si="0"/>
        <v>0</v>
      </c>
    </row>
    <row r="34" spans="1:8" x14ac:dyDescent="0.2">
      <c r="A34" s="858"/>
      <c r="B34" s="2656"/>
      <c r="C34" s="76" t="s">
        <v>14</v>
      </c>
      <c r="D34" s="857">
        <f t="shared" ref="D34:F34" si="1">D16-D25</f>
        <v>0</v>
      </c>
      <c r="E34" s="857">
        <f>E16-E25</f>
        <v>0</v>
      </c>
      <c r="F34" s="857">
        <f t="shared" si="1"/>
        <v>0</v>
      </c>
    </row>
    <row r="35" spans="1:8" x14ac:dyDescent="0.2">
      <c r="A35" s="858"/>
      <c r="B35" s="2656"/>
      <c r="C35" s="76" t="s">
        <v>14</v>
      </c>
      <c r="D35" s="857">
        <f t="shared" ref="D35:F35" si="2">D17-D26</f>
        <v>0</v>
      </c>
      <c r="E35" s="857">
        <f t="shared" si="2"/>
        <v>0</v>
      </c>
      <c r="F35" s="857">
        <f t="shared" si="2"/>
        <v>0</v>
      </c>
    </row>
    <row r="36" spans="1:8" ht="15" thickBot="1" x14ac:dyDescent="0.25">
      <c r="A36" s="863"/>
      <c r="B36" s="2658" t="s">
        <v>706</v>
      </c>
      <c r="C36" s="864" t="s">
        <v>14</v>
      </c>
      <c r="D36" s="865">
        <f t="shared" ref="D36:F36" si="3">D18-D27</f>
        <v>0</v>
      </c>
      <c r="E36" s="865">
        <f t="shared" si="3"/>
        <v>0</v>
      </c>
      <c r="F36" s="865">
        <f t="shared" si="3"/>
        <v>0</v>
      </c>
    </row>
    <row r="37" spans="1:8" ht="25.5" x14ac:dyDescent="0.2">
      <c r="A37" s="860" t="s">
        <v>112</v>
      </c>
      <c r="B37" s="2743" t="s">
        <v>584</v>
      </c>
      <c r="C37" s="85" t="s">
        <v>29</v>
      </c>
      <c r="D37" s="862">
        <f>IF(D28=0,0,SUMPRODUCT(D29:D36,D38:D45)/D28)</f>
        <v>0</v>
      </c>
      <c r="E37" s="2600">
        <f>IF(E28=0,0,SUMPRODUCT(E29:E36,E38:E45)/E28)</f>
        <v>0</v>
      </c>
      <c r="F37" s="862">
        <f>IF(F28=0,0,SUMPRODUCT(F29:F36,F38:F45)/F28)</f>
        <v>0</v>
      </c>
      <c r="H37" s="89" t="e">
        <f>(D29*D38+D30*D39)/(D29+D30)</f>
        <v>#DIV/0!</v>
      </c>
    </row>
    <row r="38" spans="1:8" x14ac:dyDescent="0.2">
      <c r="A38" s="1764"/>
      <c r="B38" s="2656" t="s">
        <v>702</v>
      </c>
      <c r="C38" s="1762" t="s">
        <v>29</v>
      </c>
      <c r="D38" s="1732"/>
      <c r="E38" s="1733"/>
      <c r="F38" s="2601"/>
    </row>
    <row r="39" spans="1:8" x14ac:dyDescent="0.2">
      <c r="A39" s="1764"/>
      <c r="B39" s="2656" t="s">
        <v>701</v>
      </c>
      <c r="C39" s="1762" t="s">
        <v>29</v>
      </c>
      <c r="D39" s="1732"/>
      <c r="E39" s="1733"/>
      <c r="F39" s="1732"/>
    </row>
    <row r="40" spans="1:8" x14ac:dyDescent="0.2">
      <c r="A40" s="1764"/>
      <c r="B40" s="2656" t="s">
        <v>703</v>
      </c>
      <c r="C40" s="1762" t="s">
        <v>29</v>
      </c>
      <c r="D40" s="1732"/>
      <c r="E40" s="1733"/>
      <c r="F40" s="1732"/>
    </row>
    <row r="41" spans="1:8" x14ac:dyDescent="0.2">
      <c r="A41" s="1764"/>
      <c r="B41" s="2656" t="s">
        <v>704</v>
      </c>
      <c r="C41" s="1762" t="s">
        <v>29</v>
      </c>
      <c r="D41" s="1732"/>
      <c r="E41" s="1733"/>
      <c r="F41" s="1732"/>
    </row>
    <row r="42" spans="1:8" x14ac:dyDescent="0.2">
      <c r="A42" s="1764"/>
      <c r="B42" s="2656" t="s">
        <v>705</v>
      </c>
      <c r="C42" s="1762" t="s">
        <v>29</v>
      </c>
      <c r="D42" s="1732"/>
      <c r="E42" s="1733"/>
      <c r="F42" s="1732"/>
    </row>
    <row r="43" spans="1:8" x14ac:dyDescent="0.2">
      <c r="A43" s="1768"/>
      <c r="B43" s="2656"/>
      <c r="C43" s="1762" t="s">
        <v>29</v>
      </c>
      <c r="D43" s="1732"/>
      <c r="E43" s="1733"/>
      <c r="F43" s="1734"/>
    </row>
    <row r="44" spans="1:8" x14ac:dyDescent="0.2">
      <c r="A44" s="1768"/>
      <c r="B44" s="2656"/>
      <c r="C44" s="1762" t="s">
        <v>29</v>
      </c>
      <c r="D44" s="1732"/>
      <c r="E44" s="1733"/>
      <c r="F44" s="1734"/>
    </row>
    <row r="45" spans="1:8" ht="15" thickBot="1" x14ac:dyDescent="0.25">
      <c r="A45" s="1768"/>
      <c r="B45" s="2656" t="s">
        <v>706</v>
      </c>
      <c r="C45" s="1762" t="s">
        <v>29</v>
      </c>
      <c r="D45" s="1732"/>
      <c r="E45" s="1733"/>
      <c r="F45" s="1736"/>
    </row>
    <row r="46" spans="1:8" ht="25.5" x14ac:dyDescent="0.2">
      <c r="A46" s="871" t="s">
        <v>113</v>
      </c>
      <c r="B46" s="73" t="s">
        <v>583</v>
      </c>
      <c r="C46" s="866" t="s">
        <v>14</v>
      </c>
      <c r="D46" s="515">
        <f>SUM(D47:D54)</f>
        <v>0</v>
      </c>
      <c r="E46" s="515">
        <f>SUM(E47:E54)</f>
        <v>0</v>
      </c>
      <c r="F46" s="515">
        <f>SUM(F47:F54)</f>
        <v>0</v>
      </c>
    </row>
    <row r="47" spans="1:8" x14ac:dyDescent="0.2">
      <c r="A47" s="1764"/>
      <c r="B47" s="2656" t="s">
        <v>707</v>
      </c>
      <c r="C47" s="1765" t="s">
        <v>14</v>
      </c>
      <c r="D47" s="1730"/>
      <c r="E47" s="1731"/>
      <c r="F47" s="1730"/>
    </row>
    <row r="48" spans="1:8" x14ac:dyDescent="0.2">
      <c r="A48" s="1764"/>
      <c r="B48" s="2656" t="s">
        <v>708</v>
      </c>
      <c r="C48" s="1765" t="s">
        <v>14</v>
      </c>
      <c r="D48" s="1730"/>
      <c r="E48" s="1731"/>
      <c r="F48" s="1730"/>
    </row>
    <row r="49" spans="1:8" x14ac:dyDescent="0.2">
      <c r="A49" s="1764"/>
      <c r="B49" s="2656" t="s">
        <v>709</v>
      </c>
      <c r="C49" s="1765" t="s">
        <v>14</v>
      </c>
      <c r="D49" s="1730"/>
      <c r="E49" s="1731"/>
      <c r="F49" s="1730"/>
    </row>
    <row r="50" spans="1:8" x14ac:dyDescent="0.2">
      <c r="A50" s="1764"/>
      <c r="B50" s="2656" t="s">
        <v>710</v>
      </c>
      <c r="C50" s="1765" t="s">
        <v>14</v>
      </c>
      <c r="D50" s="1730"/>
      <c r="E50" s="1731"/>
      <c r="F50" s="1730"/>
    </row>
    <row r="51" spans="1:8" x14ac:dyDescent="0.2">
      <c r="A51" s="1764"/>
      <c r="B51" s="2656" t="s">
        <v>711</v>
      </c>
      <c r="C51" s="1765" t="s">
        <v>14</v>
      </c>
      <c r="D51" s="1730"/>
      <c r="E51" s="1731"/>
      <c r="F51" s="1730"/>
    </row>
    <row r="52" spans="1:8" x14ac:dyDescent="0.2">
      <c r="A52" s="1768"/>
      <c r="B52" s="2657"/>
      <c r="C52" s="1765" t="s">
        <v>14</v>
      </c>
      <c r="D52" s="1740"/>
      <c r="E52" s="1741"/>
      <c r="F52" s="1740"/>
    </row>
    <row r="53" spans="1:8" x14ac:dyDescent="0.2">
      <c r="A53" s="1768"/>
      <c r="B53" s="2657"/>
      <c r="C53" s="1765" t="s">
        <v>14</v>
      </c>
      <c r="D53" s="1740"/>
      <c r="E53" s="1741"/>
      <c r="F53" s="1740"/>
    </row>
    <row r="54" spans="1:8" ht="15" thickBot="1" x14ac:dyDescent="0.25">
      <c r="A54" s="1766"/>
      <c r="B54" s="2657" t="s">
        <v>712</v>
      </c>
      <c r="C54" s="1769" t="s">
        <v>14</v>
      </c>
      <c r="D54" s="1740"/>
      <c r="E54" s="1741"/>
      <c r="F54" s="1740"/>
    </row>
    <row r="55" spans="1:8" ht="23.25" customHeight="1" x14ac:dyDescent="0.2">
      <c r="A55" s="860" t="s">
        <v>114</v>
      </c>
      <c r="B55" s="73" t="s">
        <v>582</v>
      </c>
      <c r="C55" s="937" t="s">
        <v>29</v>
      </c>
      <c r="D55" s="835">
        <f>IF(D46=0,0,SUMPRODUCT(D47:D54,D56:D63)/D46)</f>
        <v>0</v>
      </c>
      <c r="E55" s="835">
        <f>IF(E46=0,0,SUMPRODUCT(E47:E54,E56:E63)/E46)</f>
        <v>0</v>
      </c>
      <c r="F55" s="835">
        <f>IF(F46=0,0,SUMPRODUCT(F47:F54,F56:F63)/F46)</f>
        <v>0</v>
      </c>
      <c r="H55" s="1701"/>
    </row>
    <row r="56" spans="1:8" x14ac:dyDescent="0.2">
      <c r="A56" s="1764"/>
      <c r="B56" s="2656" t="s">
        <v>707</v>
      </c>
      <c r="C56" s="1762" t="s">
        <v>29</v>
      </c>
      <c r="D56" s="1730"/>
      <c r="E56" s="1731"/>
      <c r="F56" s="1730"/>
    </row>
    <row r="57" spans="1:8" x14ac:dyDescent="0.2">
      <c r="A57" s="1764"/>
      <c r="B57" s="2656" t="s">
        <v>708</v>
      </c>
      <c r="C57" s="1762" t="s">
        <v>29</v>
      </c>
      <c r="D57" s="1730"/>
      <c r="E57" s="1731"/>
      <c r="F57" s="1730"/>
    </row>
    <row r="58" spans="1:8" x14ac:dyDescent="0.2">
      <c r="A58" s="1764"/>
      <c r="B58" s="2656" t="s">
        <v>709</v>
      </c>
      <c r="C58" s="1762" t="s">
        <v>29</v>
      </c>
      <c r="D58" s="1730"/>
      <c r="E58" s="1731"/>
      <c r="F58" s="1730"/>
    </row>
    <row r="59" spans="1:8" x14ac:dyDescent="0.2">
      <c r="A59" s="1764"/>
      <c r="B59" s="2656" t="s">
        <v>710</v>
      </c>
      <c r="C59" s="1762" t="s">
        <v>29</v>
      </c>
      <c r="D59" s="1730"/>
      <c r="E59" s="1731"/>
      <c r="F59" s="1730"/>
    </row>
    <row r="60" spans="1:8" x14ac:dyDescent="0.2">
      <c r="A60" s="1764"/>
      <c r="B60" s="2656" t="s">
        <v>711</v>
      </c>
      <c r="C60" s="1762" t="s">
        <v>29</v>
      </c>
      <c r="D60" s="1730"/>
      <c r="E60" s="1731"/>
      <c r="F60" s="1730"/>
    </row>
    <row r="61" spans="1:8" x14ac:dyDescent="0.2">
      <c r="A61" s="1768"/>
      <c r="B61" s="2657"/>
      <c r="C61" s="1762" t="s">
        <v>29</v>
      </c>
      <c r="D61" s="1740"/>
      <c r="E61" s="1741"/>
      <c r="F61" s="1740"/>
    </row>
    <row r="62" spans="1:8" x14ac:dyDescent="0.2">
      <c r="A62" s="1768"/>
      <c r="B62" s="2657"/>
      <c r="C62" s="1762" t="s">
        <v>29</v>
      </c>
      <c r="D62" s="1740"/>
      <c r="E62" s="1741"/>
      <c r="F62" s="1740"/>
    </row>
    <row r="63" spans="1:8" ht="15" thickBot="1" x14ac:dyDescent="0.25">
      <c r="A63" s="1768"/>
      <c r="B63" s="2657" t="s">
        <v>712</v>
      </c>
      <c r="C63" s="1770" t="s">
        <v>29</v>
      </c>
      <c r="D63" s="2524"/>
      <c r="E63" s="2525"/>
      <c r="F63" s="2524"/>
    </row>
    <row r="64" spans="1:8" ht="26.25" thickBot="1" x14ac:dyDescent="0.25">
      <c r="A64" s="871" t="s">
        <v>115</v>
      </c>
      <c r="B64" s="73" t="s">
        <v>581</v>
      </c>
      <c r="C64" s="866" t="s">
        <v>14</v>
      </c>
      <c r="D64" s="515">
        <f>SUM(D65:D72)</f>
        <v>0</v>
      </c>
      <c r="E64" s="2526">
        <f>SUM(E65:E72)</f>
        <v>0</v>
      </c>
      <c r="F64" s="515">
        <f>SUM(F65:F72)</f>
        <v>0</v>
      </c>
    </row>
    <row r="65" spans="1:7" ht="15" thickBot="1" x14ac:dyDescent="0.25">
      <c r="A65" s="1764"/>
      <c r="B65" s="2656" t="s">
        <v>713</v>
      </c>
      <c r="C65" s="1765" t="s">
        <v>14</v>
      </c>
      <c r="D65" s="1730"/>
      <c r="E65" s="1731"/>
      <c r="F65" s="2450">
        <f>IF(F83-SUM(F28,F46,F66:F72)&lt;0,0,F83-SUM(F28,F46,F66:F72))</f>
        <v>0</v>
      </c>
      <c r="G65" s="1704" t="str">
        <f>IF(F65&lt;0,"ERR!","OK")</f>
        <v>OK</v>
      </c>
    </row>
    <row r="66" spans="1:7" x14ac:dyDescent="0.2">
      <c r="A66" s="1764"/>
      <c r="B66" s="2656" t="s">
        <v>714</v>
      </c>
      <c r="C66" s="1765" t="s">
        <v>14</v>
      </c>
      <c r="D66" s="1730"/>
      <c r="E66" s="1731"/>
      <c r="F66" s="1730"/>
    </row>
    <row r="67" spans="1:7" x14ac:dyDescent="0.2">
      <c r="A67" s="1764"/>
      <c r="B67" s="2656" t="s">
        <v>715</v>
      </c>
      <c r="C67" s="1765" t="s">
        <v>14</v>
      </c>
      <c r="D67" s="1730"/>
      <c r="E67" s="1731"/>
      <c r="F67" s="1730"/>
    </row>
    <row r="68" spans="1:7" x14ac:dyDescent="0.2">
      <c r="A68" s="1764"/>
      <c r="B68" s="2656" t="s">
        <v>716</v>
      </c>
      <c r="C68" s="1765" t="s">
        <v>14</v>
      </c>
      <c r="D68" s="1730"/>
      <c r="E68" s="1731"/>
      <c r="F68" s="2527"/>
    </row>
    <row r="69" spans="1:7" x14ac:dyDescent="0.2">
      <c r="A69" s="1764"/>
      <c r="B69" s="2656" t="s">
        <v>797</v>
      </c>
      <c r="C69" s="1765" t="s">
        <v>14</v>
      </c>
      <c r="D69" s="1730"/>
      <c r="E69" s="1731"/>
      <c r="F69" s="1730"/>
    </row>
    <row r="70" spans="1:7" x14ac:dyDescent="0.2">
      <c r="A70" s="1768"/>
      <c r="B70" s="2656"/>
      <c r="C70" s="1765" t="s">
        <v>14</v>
      </c>
      <c r="D70" s="1730"/>
      <c r="E70" s="1731"/>
      <c r="F70" s="1740"/>
    </row>
    <row r="71" spans="1:7" x14ac:dyDescent="0.2">
      <c r="A71" s="1768"/>
      <c r="B71" s="2656"/>
      <c r="C71" s="1765" t="s">
        <v>14</v>
      </c>
      <c r="D71" s="1730"/>
      <c r="E71" s="1731"/>
      <c r="F71" s="1740"/>
    </row>
    <row r="72" spans="1:7" ht="15" thickBot="1" x14ac:dyDescent="0.25">
      <c r="A72" s="1766"/>
      <c r="B72" s="2658" t="s">
        <v>706</v>
      </c>
      <c r="C72" s="1767" t="s">
        <v>14</v>
      </c>
      <c r="D72" s="2524"/>
      <c r="E72" s="2525"/>
      <c r="F72" s="2524"/>
    </row>
    <row r="73" spans="1:7" ht="38.25" x14ac:dyDescent="0.2">
      <c r="A73" s="860" t="s">
        <v>120</v>
      </c>
      <c r="B73" s="2743" t="s">
        <v>580</v>
      </c>
      <c r="C73" s="85" t="s">
        <v>29</v>
      </c>
      <c r="D73" s="862">
        <f>IF(D64=0,0,SUMPRODUCT(D65:D72,D74:D81)/D64)</f>
        <v>0</v>
      </c>
      <c r="E73" s="862">
        <f>IF(E64=0,0,SUMPRODUCT(E65:E72,E74:E81)/E64)</f>
        <v>0</v>
      </c>
      <c r="F73" s="862">
        <f>IF(F64=0,0,SUMPRODUCT(F65:F72,F74:F81)/F64)</f>
        <v>0</v>
      </c>
    </row>
    <row r="74" spans="1:7" x14ac:dyDescent="0.2">
      <c r="A74" s="1764"/>
      <c r="B74" s="2656" t="s">
        <v>713</v>
      </c>
      <c r="C74" s="1762" t="s">
        <v>29</v>
      </c>
      <c r="D74" s="1732"/>
      <c r="E74" s="1733"/>
      <c r="F74" s="1732"/>
    </row>
    <row r="75" spans="1:7" x14ac:dyDescent="0.2">
      <c r="A75" s="1764"/>
      <c r="B75" s="2656" t="s">
        <v>714</v>
      </c>
      <c r="C75" s="1762" t="s">
        <v>29</v>
      </c>
      <c r="D75" s="1732"/>
      <c r="E75" s="1733"/>
      <c r="F75" s="1732"/>
    </row>
    <row r="76" spans="1:7" x14ac:dyDescent="0.2">
      <c r="A76" s="1764"/>
      <c r="B76" s="2656" t="s">
        <v>715</v>
      </c>
      <c r="C76" s="1762" t="s">
        <v>29</v>
      </c>
      <c r="D76" s="1732"/>
      <c r="E76" s="1733"/>
      <c r="F76" s="1732"/>
    </row>
    <row r="77" spans="1:7" x14ac:dyDescent="0.2">
      <c r="A77" s="1764"/>
      <c r="B77" s="2656" t="s">
        <v>716</v>
      </c>
      <c r="C77" s="1762" t="s">
        <v>29</v>
      </c>
      <c r="D77" s="1732"/>
      <c r="E77" s="1733"/>
      <c r="F77" s="1732"/>
    </row>
    <row r="78" spans="1:7" x14ac:dyDescent="0.2">
      <c r="A78" s="1764"/>
      <c r="B78" s="2656" t="s">
        <v>796</v>
      </c>
      <c r="C78" s="1762" t="s">
        <v>29</v>
      </c>
      <c r="D78" s="1732"/>
      <c r="E78" s="1733"/>
      <c r="F78" s="1732"/>
    </row>
    <row r="79" spans="1:7" x14ac:dyDescent="0.2">
      <c r="A79" s="1768"/>
      <c r="B79" s="2656" t="s">
        <v>859</v>
      </c>
      <c r="C79" s="1762" t="s">
        <v>29</v>
      </c>
      <c r="D79" s="1734"/>
      <c r="E79" s="1735"/>
      <c r="F79" s="1734"/>
    </row>
    <row r="80" spans="1:7" x14ac:dyDescent="0.2">
      <c r="A80" s="1768"/>
      <c r="B80" s="2656" t="s">
        <v>574</v>
      </c>
      <c r="C80" s="1762" t="s">
        <v>29</v>
      </c>
      <c r="D80" s="1734"/>
      <c r="E80" s="1735"/>
      <c r="F80" s="1734"/>
    </row>
    <row r="81" spans="1:8" ht="15" thickBot="1" x14ac:dyDescent="0.25">
      <c r="A81" s="1768"/>
      <c r="B81" s="2656" t="s">
        <v>706</v>
      </c>
      <c r="C81" s="1762" t="s">
        <v>29</v>
      </c>
      <c r="D81" s="1734"/>
      <c r="E81" s="1735"/>
      <c r="F81" s="1734"/>
    </row>
    <row r="82" spans="1:8" s="80" customFormat="1" ht="26.25" thickBot="1" x14ac:dyDescent="0.3">
      <c r="A82" s="935" t="s">
        <v>121</v>
      </c>
      <c r="B82" s="936" t="s">
        <v>531</v>
      </c>
      <c r="C82" s="937" t="s">
        <v>14</v>
      </c>
      <c r="D82" s="938">
        <f>'A7_Bilant RT'!D72</f>
        <v>0</v>
      </c>
      <c r="E82" s="938">
        <f>'A7_Bilant RT'!E72</f>
        <v>0</v>
      </c>
      <c r="F82" s="938">
        <f>'A7_Bilant RT'!F72</f>
        <v>0</v>
      </c>
      <c r="G82" s="213" t="s">
        <v>503</v>
      </c>
      <c r="H82" s="213" t="s">
        <v>541</v>
      </c>
    </row>
    <row r="83" spans="1:8" s="80" customFormat="1" ht="27" customHeight="1" thickBot="1" x14ac:dyDescent="0.3">
      <c r="A83" s="873" t="s">
        <v>122</v>
      </c>
      <c r="B83" s="811" t="s">
        <v>610</v>
      </c>
      <c r="C83" s="812" t="s">
        <v>14</v>
      </c>
      <c r="D83" s="934">
        <f>D28+D46+D64</f>
        <v>0</v>
      </c>
      <c r="E83" s="939">
        <f>E28+E46+E64</f>
        <v>0</v>
      </c>
      <c r="F83" s="1162">
        <f>F86-F82</f>
        <v>0</v>
      </c>
      <c r="G83" s="1704" t="str">
        <f>IF(ABS(F83-SUM(F28,F46,F64))&lt;1,"OK","ERR!")</f>
        <v>OK</v>
      </c>
      <c r="H83" s="1158">
        <f>F28+F46+F64</f>
        <v>0</v>
      </c>
    </row>
    <row r="84" spans="1:8" s="80" customFormat="1" ht="21" customHeight="1" thickBot="1" x14ac:dyDescent="0.3">
      <c r="A84" s="809" t="s">
        <v>577</v>
      </c>
      <c r="B84" s="815" t="s">
        <v>609</v>
      </c>
      <c r="C84" s="85" t="s">
        <v>29</v>
      </c>
      <c r="D84" s="834">
        <f>IF(D83=0,0,(D28*D37+D46*D55+D64*D73)/D83)</f>
        <v>0</v>
      </c>
      <c r="E84" s="834">
        <f>IF(E83=0,0,(E28*E37+E46*E55+E64*E73)/E83)</f>
        <v>0</v>
      </c>
      <c r="F84" s="834">
        <f>IF(F83=0,0,(F28*F37+F46*F55+F64*F73)/F83)</f>
        <v>0</v>
      </c>
      <c r="G84" s="1703"/>
      <c r="H84" s="213"/>
    </row>
    <row r="85" spans="1:8" s="80" customFormat="1" ht="18.75" customHeight="1" thickBot="1" x14ac:dyDescent="0.3">
      <c r="A85" s="810" t="s">
        <v>578</v>
      </c>
      <c r="B85" s="811" t="s">
        <v>146</v>
      </c>
      <c r="C85" s="812" t="s">
        <v>29</v>
      </c>
      <c r="D85" s="1211">
        <f>IF(A3_Avizat!S41=0,0,A3_Avizat!S34/A3_Avizat!S41)</f>
        <v>0</v>
      </c>
      <c r="E85" s="1212">
        <f>IF(A3_Realizat!S40=0,0,A3_Realizat!S34/A3_Realizat!S40)</f>
        <v>0</v>
      </c>
      <c r="F85" s="1211">
        <f>IF(A3_Propus!AW41=0,0,A3_Propus!$AX$34)</f>
        <v>0</v>
      </c>
      <c r="G85" s="213"/>
      <c r="H85" s="213"/>
    </row>
    <row r="86" spans="1:8" s="80" customFormat="1" ht="23.25" customHeight="1" thickBot="1" x14ac:dyDescent="0.3">
      <c r="A86" s="873" t="s">
        <v>124</v>
      </c>
      <c r="B86" s="811" t="s">
        <v>606</v>
      </c>
      <c r="C86" s="812" t="s">
        <v>14</v>
      </c>
      <c r="D86" s="934">
        <f>D82+D83</f>
        <v>0</v>
      </c>
      <c r="E86" s="934">
        <f>E82+E83</f>
        <v>0</v>
      </c>
      <c r="F86" s="934">
        <f>F88/(1-F92)</f>
        <v>0</v>
      </c>
      <c r="G86" s="1704" t="str">
        <f>IF(ABS(F86-SUM(F82,F28,F46,F64))&lt;1,"OK","ERR!")</f>
        <v>OK</v>
      </c>
      <c r="H86" s="213" t="s">
        <v>147</v>
      </c>
    </row>
    <row r="87" spans="1:8" s="80" customFormat="1" ht="18.75" customHeight="1" thickBot="1" x14ac:dyDescent="0.3">
      <c r="A87" s="809" t="s">
        <v>125</v>
      </c>
      <c r="B87" s="815" t="s">
        <v>168</v>
      </c>
      <c r="C87" s="85" t="s">
        <v>29</v>
      </c>
      <c r="D87" s="2742">
        <f>IF(D86=0,0,(('A7_Bilant RT'!D67+D85)*D82+(D84*D83))/D86)</f>
        <v>0</v>
      </c>
      <c r="E87" s="2742">
        <f>IF(E86=0,0,(('A7_Bilant RT'!E67+E85)*E82+(E84*E83))/E86)</f>
        <v>0</v>
      </c>
      <c r="F87" s="2742">
        <f>IF(F86=0,0,(('A7_Bilant RT'!F67+F85)*F82+(F84*F83))/F86)</f>
        <v>0</v>
      </c>
      <c r="G87" s="1702"/>
      <c r="H87" s="1702"/>
    </row>
    <row r="88" spans="1:8" s="80" customFormat="1" ht="21.75" customHeight="1" thickBot="1" x14ac:dyDescent="0.3">
      <c r="A88" s="810" t="s">
        <v>148</v>
      </c>
      <c r="B88" s="811" t="s">
        <v>50</v>
      </c>
      <c r="C88" s="812" t="s">
        <v>14</v>
      </c>
      <c r="D88" s="875">
        <f>D89+D90</f>
        <v>0</v>
      </c>
      <c r="E88" s="875">
        <f>E89+E90</f>
        <v>0</v>
      </c>
      <c r="F88" s="875">
        <f>F89+F90</f>
        <v>0</v>
      </c>
      <c r="G88" s="213"/>
      <c r="H88" s="213" t="s">
        <v>149</v>
      </c>
    </row>
    <row r="89" spans="1:8" s="80" customFormat="1" ht="15" x14ac:dyDescent="0.25">
      <c r="A89" s="1163"/>
      <c r="B89" s="1771" t="s">
        <v>280</v>
      </c>
      <c r="C89" s="1772" t="s">
        <v>14</v>
      </c>
      <c r="D89" s="1773"/>
      <c r="E89" s="1774"/>
      <c r="F89" s="1773"/>
      <c r="G89" s="213"/>
      <c r="H89" s="213"/>
    </row>
    <row r="90" spans="1:8" s="80" customFormat="1" ht="15" x14ac:dyDescent="0.25">
      <c r="A90" s="1164"/>
      <c r="B90" s="1755" t="s">
        <v>281</v>
      </c>
      <c r="C90" s="1762" t="s">
        <v>14</v>
      </c>
      <c r="D90" s="1750"/>
      <c r="E90" s="1751"/>
      <c r="F90" s="1750"/>
      <c r="G90" s="213"/>
      <c r="H90" s="213"/>
    </row>
    <row r="91" spans="1:8" s="80" customFormat="1" ht="21" customHeight="1" x14ac:dyDescent="0.25">
      <c r="A91" s="3134" t="s">
        <v>150</v>
      </c>
      <c r="B91" s="1089" t="s">
        <v>413</v>
      </c>
      <c r="C91" s="79" t="s">
        <v>14</v>
      </c>
      <c r="D91" s="813">
        <f>D86-D88</f>
        <v>0</v>
      </c>
      <c r="E91" s="813">
        <f>E86-E88</f>
        <v>0</v>
      </c>
      <c r="F91" s="1161">
        <f>F88*F92/(1-F92)</f>
        <v>0</v>
      </c>
      <c r="G91" s="213" t="s">
        <v>152</v>
      </c>
      <c r="H91" s="213" t="s">
        <v>151</v>
      </c>
    </row>
    <row r="92" spans="1:8" s="80" customFormat="1" ht="17.25" customHeight="1" thickBot="1" x14ac:dyDescent="0.3">
      <c r="A92" s="3135"/>
      <c r="B92" s="1088" t="s">
        <v>413</v>
      </c>
      <c r="C92" s="82" t="s">
        <v>20</v>
      </c>
      <c r="D92" s="814" t="e">
        <f>D91/D86</f>
        <v>#DIV/0!</v>
      </c>
      <c r="E92" s="814" t="e">
        <f>E91/E86</f>
        <v>#DIV/0!</v>
      </c>
      <c r="F92" s="2587"/>
      <c r="G92" s="115" t="s">
        <v>156</v>
      </c>
      <c r="H92" s="115" t="s">
        <v>153</v>
      </c>
    </row>
    <row r="93" spans="1:8" s="80" customFormat="1" ht="15" x14ac:dyDescent="0.25">
      <c r="A93" s="84"/>
      <c r="B93" s="138" t="s">
        <v>44</v>
      </c>
      <c r="C93" s="85"/>
      <c r="D93" s="86"/>
      <c r="E93" s="86"/>
      <c r="F93" s="87"/>
      <c r="G93" s="83"/>
      <c r="H93" s="1700"/>
    </row>
    <row r="94" spans="1:8" ht="36" customHeight="1" x14ac:dyDescent="0.2">
      <c r="A94" s="113" t="s">
        <v>138</v>
      </c>
      <c r="B94" s="3136" t="s">
        <v>526</v>
      </c>
      <c r="C94" s="3136"/>
      <c r="D94" s="3136"/>
      <c r="E94" s="3136"/>
      <c r="F94" s="3136"/>
    </row>
    <row r="95" spans="1:8" ht="41.25" customHeight="1" x14ac:dyDescent="0.2">
      <c r="A95" s="113" t="s">
        <v>140</v>
      </c>
      <c r="B95" s="3136" t="s">
        <v>527</v>
      </c>
      <c r="C95" s="3136"/>
      <c r="D95" s="3136"/>
      <c r="E95" s="3136"/>
      <c r="F95" s="3136"/>
    </row>
    <row r="96" spans="1:8" ht="33.6" customHeight="1" x14ac:dyDescent="0.2">
      <c r="A96" s="113" t="s">
        <v>139</v>
      </c>
      <c r="B96" s="3136" t="s">
        <v>528</v>
      </c>
      <c r="C96" s="3136"/>
      <c r="D96" s="3136"/>
      <c r="E96" s="3136"/>
      <c r="F96" s="3136"/>
    </row>
    <row r="97" spans="1:7" ht="31.9" customHeight="1" x14ac:dyDescent="0.2">
      <c r="A97" s="113" t="s">
        <v>141</v>
      </c>
      <c r="B97" s="3136" t="s">
        <v>529</v>
      </c>
      <c r="C97" s="3136"/>
      <c r="D97" s="3136"/>
      <c r="E97" s="3136"/>
      <c r="F97" s="3136"/>
    </row>
    <row r="98" spans="1:7" ht="37.9" customHeight="1" x14ac:dyDescent="0.2">
      <c r="A98" s="113" t="s">
        <v>142</v>
      </c>
      <c r="B98" s="3136" t="s">
        <v>530</v>
      </c>
      <c r="C98" s="3136"/>
      <c r="D98" s="3136"/>
      <c r="E98" s="3136"/>
      <c r="F98" s="3136"/>
    </row>
    <row r="99" spans="1:7" ht="31.15" customHeight="1" x14ac:dyDescent="0.2">
      <c r="A99" s="113" t="s">
        <v>143</v>
      </c>
      <c r="B99" s="3136" t="s">
        <v>586</v>
      </c>
      <c r="C99" s="3136"/>
      <c r="D99" s="3136"/>
      <c r="E99" s="3136"/>
      <c r="F99" s="3136"/>
    </row>
    <row r="100" spans="1:7" ht="42.6" customHeight="1" x14ac:dyDescent="0.2">
      <c r="A100" s="113" t="s">
        <v>144</v>
      </c>
      <c r="B100" s="3136" t="s">
        <v>326</v>
      </c>
      <c r="C100" s="3136"/>
      <c r="D100" s="3136"/>
      <c r="E100" s="3136"/>
      <c r="F100" s="3136"/>
    </row>
    <row r="101" spans="1:7" ht="42.6" customHeight="1" x14ac:dyDescent="0.2">
      <c r="A101" s="113" t="s">
        <v>145</v>
      </c>
      <c r="B101" s="3136" t="s">
        <v>327</v>
      </c>
      <c r="C101" s="3136"/>
      <c r="D101" s="3136"/>
      <c r="E101" s="3136"/>
      <c r="F101" s="3136"/>
    </row>
    <row r="102" spans="1:7" x14ac:dyDescent="0.2">
      <c r="A102" s="89"/>
      <c r="B102" s="89" t="s">
        <v>328</v>
      </c>
      <c r="C102" s="111"/>
    </row>
    <row r="103" spans="1:7" ht="28.9" customHeight="1" x14ac:dyDescent="0.2">
      <c r="A103" s="89"/>
      <c r="B103" s="3133" t="s">
        <v>430</v>
      </c>
      <c r="C103" s="3133"/>
      <c r="D103" s="3133"/>
      <c r="E103" s="3133"/>
      <c r="F103" s="3133"/>
    </row>
    <row r="104" spans="1:7" x14ac:dyDescent="0.2">
      <c r="A104" s="89"/>
      <c r="B104" s="89" t="s">
        <v>411</v>
      </c>
      <c r="C104" s="111"/>
    </row>
    <row r="105" spans="1:7" x14ac:dyDescent="0.2">
      <c r="A105" s="89"/>
      <c r="B105" s="89" t="s">
        <v>866</v>
      </c>
      <c r="C105" s="111"/>
    </row>
    <row r="106" spans="1:7" ht="13.9" customHeight="1" x14ac:dyDescent="0.25">
      <c r="A106" s="225" t="s">
        <v>166</v>
      </c>
      <c r="C106" s="130"/>
      <c r="D106" s="130"/>
      <c r="E106" s="130"/>
      <c r="F106" s="130"/>
      <c r="G106" s="1705"/>
    </row>
    <row r="107" spans="1:7" x14ac:dyDescent="0.2">
      <c r="A107" s="89" t="s">
        <v>858</v>
      </c>
      <c r="B107" s="1722"/>
    </row>
    <row r="108" spans="1:7" x14ac:dyDescent="0.2">
      <c r="B108" s="1720" t="s">
        <v>731</v>
      </c>
    </row>
    <row r="109" spans="1:7" x14ac:dyDescent="0.2">
      <c r="B109" s="1720" t="s">
        <v>732</v>
      </c>
    </row>
  </sheetData>
  <sheetProtection algorithmName="SHA-512" hashValue="1DafVuJzIaDS4qZyLnG3hd5rhzPLpi/liNR3e7Tnm5LOnB3C9YgUTl4VtHUFAmS/0Dxi+G2sWxTqV7ZRgBgSPg==" saltValue="lR8Kev91E6wHRMfIsgWSdg==" spinCount="100000" sheet="1" formatCells="0" formatColumns="0" formatRows="0" insertColumns="0" insertRows="0" insertHyperlinks="0" deleteColumns="0" deleteRows="0"/>
  <mergeCells count="14">
    <mergeCell ref="B99:F99"/>
    <mergeCell ref="B100:F100"/>
    <mergeCell ref="B101:F101"/>
    <mergeCell ref="B103:F103"/>
    <mergeCell ref="B94:F94"/>
    <mergeCell ref="B96:F96"/>
    <mergeCell ref="B95:F95"/>
    <mergeCell ref="B97:F97"/>
    <mergeCell ref="B98:F98"/>
    <mergeCell ref="F6:F7"/>
    <mergeCell ref="A91:A92"/>
    <mergeCell ref="C6:C8"/>
    <mergeCell ref="B6:B8"/>
    <mergeCell ref="A6:A8"/>
  </mergeCells>
  <phoneticPr fontId="43" type="noConversion"/>
  <conditionalFormatting sqref="G28">
    <cfRule type="expression" dxfId="6" priority="2">
      <formula>G28="ERR!"</formula>
    </cfRule>
  </conditionalFormatting>
  <conditionalFormatting sqref="G65">
    <cfRule type="expression" dxfId="5" priority="3">
      <formula>G65="ERR!"</formula>
    </cfRule>
  </conditionalFormatting>
  <conditionalFormatting sqref="G83">
    <cfRule type="expression" dxfId="4" priority="1">
      <formula>G83="ERR!"</formula>
    </cfRule>
  </conditionalFormatting>
  <conditionalFormatting sqref="G86">
    <cfRule type="expression" dxfId="3" priority="4">
      <formula>G86="ERR!"</formula>
    </cfRule>
  </conditionalFormatting>
  <printOptions horizontalCentered="1" verticalCentered="1"/>
  <pageMargins left="0.70866141732283472" right="0.70866141732283472" top="0.15748031496062992" bottom="0.15748031496062992" header="0.31496062992125984" footer="0.31496062992125984"/>
  <pageSetup paperSize="9" scale="54" orientation="portrait" r:id="rId1"/>
  <headerFooter>
    <oddHeader>&amp;RFișa A8</oddHeader>
  </headerFooter>
  <rowBreaks count="1" manualBreakCount="1">
    <brk id="92" max="6"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00EDA-4FDE-4813-8C22-8854C85A21CB}">
  <sheetPr>
    <tabColor rgb="FF00B050"/>
  </sheetPr>
  <dimension ref="A1:P44"/>
  <sheetViews>
    <sheetView zoomScale="130" zoomScaleNormal="130" zoomScaleSheetLayoutView="130" workbookViewId="0">
      <pane xSplit="2" ySplit="9" topLeftCell="C10" activePane="bottomRight" state="frozen"/>
      <selection pane="topRight" activeCell="C1" sqref="C1"/>
      <selection pane="bottomLeft" activeCell="A11" sqref="A11"/>
      <selection pane="bottomRight" activeCell="F33" sqref="F33"/>
    </sheetView>
  </sheetViews>
  <sheetFormatPr defaultColWidth="9.140625" defaultRowHeight="15" x14ac:dyDescent="0.25"/>
  <cols>
    <col min="1" max="1" width="7.28515625" style="114" customWidth="1"/>
    <col min="2" max="2" width="47.5703125" style="114" customWidth="1"/>
    <col min="3" max="3" width="19.5703125" style="114" customWidth="1"/>
    <col min="4" max="4" width="16.28515625" style="114" customWidth="1"/>
    <col min="5" max="5" width="13.42578125" style="114" customWidth="1"/>
    <col min="6" max="6" width="15.7109375" style="114" customWidth="1"/>
    <col min="7" max="7" width="15.140625" style="114" customWidth="1"/>
    <col min="8" max="16384" width="9.140625" style="114"/>
  </cols>
  <sheetData>
    <row r="1" spans="1:16" ht="21.75" customHeight="1" thickBot="1" x14ac:dyDescent="0.4">
      <c r="B1" s="467" t="s">
        <v>9</v>
      </c>
      <c r="C1" s="468" t="str">
        <f>A3_Avizat!C1</f>
        <v>Denumire operator</v>
      </c>
      <c r="D1" s="557"/>
      <c r="E1" s="213"/>
      <c r="F1" s="555"/>
      <c r="G1" s="754" t="s">
        <v>396</v>
      </c>
      <c r="H1" s="355"/>
      <c r="I1" s="355"/>
      <c r="J1" s="355"/>
      <c r="K1" s="355"/>
      <c r="L1" s="355"/>
      <c r="M1" s="355"/>
    </row>
    <row r="2" spans="1:16" ht="21.75" customHeight="1" thickBot="1" x14ac:dyDescent="0.3">
      <c r="B2" s="558" t="s">
        <v>450</v>
      </c>
      <c r="C2" s="2353">
        <f>A3_Avizat!C3</f>
        <v>2026</v>
      </c>
      <c r="D2" s="559"/>
      <c r="E2" s="213"/>
      <c r="F2" s="556"/>
      <c r="G2" s="354"/>
      <c r="H2" s="355"/>
      <c r="I2" s="355"/>
      <c r="J2" s="355"/>
      <c r="K2" s="355"/>
      <c r="L2" s="355"/>
      <c r="M2" s="355"/>
    </row>
    <row r="3" spans="1:16" ht="24" customHeight="1" x14ac:dyDescent="0.25">
      <c r="A3" s="224"/>
      <c r="B3" s="224"/>
      <c r="C3" s="224"/>
      <c r="D3" s="469"/>
      <c r="E3" s="356"/>
      <c r="G3" s="11"/>
      <c r="H3" s="355"/>
      <c r="I3" s="355"/>
      <c r="J3" s="355"/>
      <c r="K3" s="355"/>
      <c r="L3" s="355"/>
      <c r="M3" s="355"/>
      <c r="N3" s="355"/>
      <c r="O3" s="355"/>
      <c r="P3" s="355"/>
    </row>
    <row r="4" spans="1:16" ht="19.149999999999999" customHeight="1" x14ac:dyDescent="0.25">
      <c r="B4" s="554" t="s">
        <v>397</v>
      </c>
      <c r="D4" s="553"/>
      <c r="E4" s="553"/>
      <c r="F4" s="354"/>
      <c r="G4" s="354"/>
      <c r="H4" s="355"/>
      <c r="I4" s="355"/>
      <c r="J4" s="355"/>
      <c r="K4" s="355"/>
      <c r="L4" s="355"/>
      <c r="M4" s="355"/>
      <c r="N4" s="355"/>
      <c r="O4" s="355"/>
      <c r="P4" s="355"/>
    </row>
    <row r="5" spans="1:16" s="357" customFormat="1" ht="13.15" customHeight="1" thickBot="1" x14ac:dyDescent="0.3">
      <c r="A5" s="114"/>
      <c r="B5" s="114"/>
      <c r="C5" s="114"/>
      <c r="D5" s="356"/>
      <c r="E5" s="356"/>
      <c r="F5" s="356"/>
      <c r="G5" s="356"/>
      <c r="H5" s="355"/>
      <c r="I5" s="355"/>
      <c r="J5" s="355"/>
      <c r="K5" s="355"/>
      <c r="L5" s="355"/>
      <c r="M5" s="355"/>
      <c r="N5" s="355"/>
      <c r="O5" s="355"/>
      <c r="P5" s="355"/>
    </row>
    <row r="6" spans="1:16" ht="31.5" customHeight="1" x14ac:dyDescent="0.25">
      <c r="A6" s="3138" t="s">
        <v>11</v>
      </c>
      <c r="B6" s="3138" t="s">
        <v>103</v>
      </c>
      <c r="C6" s="3141" t="s">
        <v>366</v>
      </c>
      <c r="D6" s="3144" t="s">
        <v>868</v>
      </c>
      <c r="E6" s="3145"/>
      <c r="F6" s="3144" t="s">
        <v>352</v>
      </c>
      <c r="G6" s="3146"/>
      <c r="H6" s="355"/>
      <c r="I6" s="355"/>
      <c r="J6" s="355"/>
      <c r="K6" s="355"/>
      <c r="L6" s="355"/>
      <c r="M6" s="355"/>
      <c r="N6" s="355"/>
      <c r="O6" s="355"/>
      <c r="P6" s="355"/>
    </row>
    <row r="7" spans="1:16" ht="26.45" customHeight="1" x14ac:dyDescent="0.25">
      <c r="A7" s="3139"/>
      <c r="B7" s="3139"/>
      <c r="C7" s="3142"/>
      <c r="D7" s="358" t="s">
        <v>365</v>
      </c>
      <c r="E7" s="404" t="s">
        <v>353</v>
      </c>
      <c r="F7" s="358" t="s">
        <v>365</v>
      </c>
      <c r="G7" s="359" t="s">
        <v>353</v>
      </c>
      <c r="H7" s="355"/>
      <c r="I7" s="355"/>
      <c r="J7" s="355" t="s">
        <v>318</v>
      </c>
      <c r="K7" s="355"/>
      <c r="L7" s="355"/>
      <c r="M7" s="355"/>
      <c r="N7" s="355"/>
      <c r="O7" s="355"/>
      <c r="P7" s="355"/>
    </row>
    <row r="8" spans="1:16" ht="32.450000000000003" customHeight="1" x14ac:dyDescent="0.25">
      <c r="A8" s="3140"/>
      <c r="B8" s="3140"/>
      <c r="C8" s="3143"/>
      <c r="D8" s="360" t="s">
        <v>14</v>
      </c>
      <c r="E8" s="407" t="s">
        <v>398</v>
      </c>
      <c r="F8" s="360" t="s">
        <v>14</v>
      </c>
      <c r="G8" s="470" t="s">
        <v>398</v>
      </c>
      <c r="H8" s="355"/>
      <c r="I8" s="355"/>
      <c r="J8" s="355"/>
      <c r="K8" s="355"/>
      <c r="L8" s="355"/>
      <c r="M8" s="355"/>
      <c r="N8" s="355"/>
      <c r="O8" s="355"/>
      <c r="P8" s="355"/>
    </row>
    <row r="9" spans="1:16" ht="14.45" customHeight="1" thickBot="1" x14ac:dyDescent="0.3">
      <c r="A9" s="361">
        <v>0</v>
      </c>
      <c r="B9" s="362">
        <v>1</v>
      </c>
      <c r="C9" s="405">
        <v>2</v>
      </c>
      <c r="D9" s="363">
        <v>3</v>
      </c>
      <c r="E9" s="405">
        <v>4</v>
      </c>
      <c r="F9" s="363">
        <v>5</v>
      </c>
      <c r="G9" s="364">
        <v>6</v>
      </c>
      <c r="H9" s="355"/>
      <c r="I9" s="355"/>
      <c r="J9" s="355"/>
      <c r="K9" s="355"/>
      <c r="L9" s="355"/>
      <c r="M9" s="355"/>
      <c r="N9" s="355"/>
      <c r="O9" s="355"/>
      <c r="P9" s="355"/>
    </row>
    <row r="10" spans="1:16" ht="14.45" customHeight="1" x14ac:dyDescent="0.25">
      <c r="A10" s="402"/>
      <c r="B10" s="403" t="s">
        <v>532</v>
      </c>
      <c r="C10" s="1254"/>
      <c r="D10" s="400"/>
      <c r="E10" s="836"/>
      <c r="F10" s="846"/>
      <c r="G10" s="841"/>
      <c r="H10" s="355"/>
      <c r="I10" s="355"/>
      <c r="J10" s="355"/>
      <c r="K10" s="355"/>
      <c r="L10" s="355"/>
      <c r="M10" s="355"/>
      <c r="N10" s="355"/>
      <c r="O10" s="355"/>
      <c r="P10" s="355"/>
    </row>
    <row r="11" spans="1:16" ht="16.149999999999999" customHeight="1" x14ac:dyDescent="0.25">
      <c r="A11" s="367"/>
      <c r="B11" s="368" t="s">
        <v>399</v>
      </c>
      <c r="C11" s="1248" t="s">
        <v>520</v>
      </c>
      <c r="D11" s="401"/>
      <c r="E11" s="837"/>
      <c r="F11" s="847"/>
      <c r="G11" s="842"/>
      <c r="H11" s="355"/>
      <c r="I11" s="355"/>
      <c r="J11" s="355"/>
      <c r="K11" s="355"/>
      <c r="L11" s="355"/>
      <c r="M11" s="355"/>
      <c r="N11" s="355"/>
      <c r="O11" s="355"/>
      <c r="P11" s="355"/>
    </row>
    <row r="12" spans="1:16" ht="16.149999999999999" customHeight="1" x14ac:dyDescent="0.25">
      <c r="A12" s="367"/>
      <c r="B12" s="471" t="s">
        <v>399</v>
      </c>
      <c r="C12" s="1249" t="s">
        <v>611</v>
      </c>
      <c r="D12" s="818"/>
      <c r="E12" s="488"/>
      <c r="F12" s="848"/>
      <c r="G12" s="843"/>
      <c r="H12" s="355"/>
      <c r="I12" s="355"/>
      <c r="J12" s="355"/>
      <c r="K12" s="355"/>
      <c r="L12" s="355"/>
      <c r="M12" s="355"/>
      <c r="N12" s="355"/>
      <c r="O12" s="355"/>
      <c r="P12" s="355"/>
    </row>
    <row r="13" spans="1:16" ht="28.5" customHeight="1" x14ac:dyDescent="0.25">
      <c r="A13" s="367"/>
      <c r="B13" s="471" t="s">
        <v>399</v>
      </c>
      <c r="C13" s="1249" t="s">
        <v>127</v>
      </c>
      <c r="D13" s="818"/>
      <c r="E13" s="488"/>
      <c r="F13" s="848"/>
      <c r="G13" s="843"/>
      <c r="H13" s="355"/>
      <c r="I13" s="355"/>
      <c r="J13" s="355"/>
      <c r="K13" s="355"/>
      <c r="L13" s="355"/>
      <c r="M13" s="355"/>
      <c r="N13" s="355"/>
      <c r="O13" s="355"/>
      <c r="P13" s="355"/>
    </row>
    <row r="14" spans="1:16" ht="16.149999999999999" customHeight="1" x14ac:dyDescent="0.25">
      <c r="A14" s="367"/>
      <c r="B14" s="471" t="s">
        <v>399</v>
      </c>
      <c r="C14" s="1249" t="s">
        <v>127</v>
      </c>
      <c r="D14" s="818"/>
      <c r="E14" s="488"/>
      <c r="F14" s="848"/>
      <c r="G14" s="489"/>
      <c r="H14" s="355"/>
      <c r="I14" s="355"/>
      <c r="J14" s="355"/>
      <c r="K14" s="355"/>
      <c r="L14" s="355"/>
      <c r="M14" s="355"/>
      <c r="N14" s="355"/>
      <c r="O14" s="355"/>
      <c r="P14" s="355"/>
    </row>
    <row r="15" spans="1:16" ht="16.149999999999999" customHeight="1" x14ac:dyDescent="0.25">
      <c r="A15" s="367"/>
      <c r="B15" s="471" t="s">
        <v>399</v>
      </c>
      <c r="C15" s="1249" t="s">
        <v>127</v>
      </c>
      <c r="D15" s="818"/>
      <c r="E15" s="488"/>
      <c r="F15" s="848"/>
      <c r="G15" s="489"/>
      <c r="H15" s="355"/>
      <c r="I15" s="355"/>
      <c r="J15" s="355"/>
      <c r="K15" s="355"/>
      <c r="L15" s="355"/>
      <c r="M15" s="355"/>
      <c r="N15" s="355"/>
      <c r="O15" s="355"/>
      <c r="P15" s="355"/>
    </row>
    <row r="16" spans="1:16" ht="14.45" customHeight="1" thickBot="1" x14ac:dyDescent="0.3">
      <c r="A16" s="375"/>
      <c r="B16" s="471" t="s">
        <v>399</v>
      </c>
      <c r="C16" s="1250" t="s">
        <v>127</v>
      </c>
      <c r="D16" s="819"/>
      <c r="E16" s="838"/>
      <c r="F16" s="849"/>
      <c r="G16" s="844"/>
      <c r="H16" s="355"/>
      <c r="I16" s="355"/>
      <c r="J16" s="355"/>
      <c r="K16" s="355"/>
      <c r="L16" s="355"/>
      <c r="M16" s="355"/>
      <c r="N16" s="355"/>
      <c r="O16" s="355"/>
      <c r="P16" s="355"/>
    </row>
    <row r="17" spans="1:16" ht="14.45" customHeight="1" thickBot="1" x14ac:dyDescent="0.3">
      <c r="A17" s="365" t="s">
        <v>13</v>
      </c>
      <c r="B17" s="472" t="s">
        <v>354</v>
      </c>
      <c r="C17" s="473"/>
      <c r="D17" s="820">
        <f>SUM(D11:D16)</f>
        <v>0</v>
      </c>
      <c r="E17" s="512">
        <f>IF(D17=0,0,SUMPRODUCT(D11:D16,E11:E16)/D17)</f>
        <v>0</v>
      </c>
      <c r="F17" s="820">
        <f>SUM(F11:F16)</f>
        <v>0</v>
      </c>
      <c r="G17" s="512">
        <f>IF(F17=0,0,SUMPRODUCT(F11:F16,G11:G16)/F17)</f>
        <v>0</v>
      </c>
      <c r="H17" s="355"/>
      <c r="I17" s="355"/>
      <c r="J17" s="355"/>
      <c r="K17" s="355"/>
      <c r="L17" s="355"/>
      <c r="M17" s="355"/>
      <c r="N17" s="355"/>
      <c r="O17" s="355"/>
      <c r="P17" s="355"/>
    </row>
    <row r="18" spans="1:16" ht="14.45" customHeight="1" thickBot="1" x14ac:dyDescent="0.3">
      <c r="A18" s="369"/>
      <c r="B18" s="474"/>
      <c r="C18" s="475"/>
      <c r="D18" s="821"/>
      <c r="E18" s="370"/>
      <c r="F18" s="821"/>
      <c r="G18" s="371"/>
      <c r="H18" s="355"/>
      <c r="I18" s="355"/>
      <c r="J18" s="355"/>
      <c r="K18" s="355"/>
      <c r="L18" s="355"/>
      <c r="M18" s="355"/>
      <c r="N18" s="355"/>
      <c r="O18" s="355"/>
      <c r="P18" s="355"/>
    </row>
    <row r="19" spans="1:16" ht="13.9" customHeight="1" x14ac:dyDescent="0.25">
      <c r="A19" s="366" t="s">
        <v>16</v>
      </c>
      <c r="B19" s="478" t="s">
        <v>364</v>
      </c>
      <c r="C19" s="479"/>
      <c r="D19" s="855">
        <f>A3_Avizat!S41</f>
        <v>0</v>
      </c>
      <c r="E19" s="856">
        <f>A3_Avizat!S44</f>
        <v>0</v>
      </c>
      <c r="F19" s="855">
        <f>A3_Propus!AW41</f>
        <v>0</v>
      </c>
      <c r="G19" s="856">
        <f>A3_Propus!AW44</f>
        <v>0</v>
      </c>
      <c r="H19" s="355"/>
      <c r="I19" s="355"/>
      <c r="J19" s="355"/>
      <c r="K19" s="355"/>
      <c r="L19" s="355"/>
      <c r="M19" s="355"/>
      <c r="N19" s="355"/>
      <c r="O19" s="355"/>
      <c r="P19" s="355"/>
    </row>
    <row r="20" spans="1:16" ht="14.45" customHeight="1" thickBot="1" x14ac:dyDescent="0.3">
      <c r="A20" s="361" t="s">
        <v>18</v>
      </c>
      <c r="B20" s="480" t="s">
        <v>522</v>
      </c>
      <c r="C20" s="481"/>
      <c r="D20" s="822">
        <f>D19</f>
        <v>0</v>
      </c>
      <c r="E20" s="839">
        <f>E17+E19</f>
        <v>0</v>
      </c>
      <c r="F20" s="822">
        <f>F19</f>
        <v>0</v>
      </c>
      <c r="G20" s="839">
        <f>G17+G19</f>
        <v>0</v>
      </c>
      <c r="H20" s="355"/>
      <c r="I20" s="355"/>
      <c r="J20" s="355"/>
      <c r="K20" s="355"/>
      <c r="L20" s="355"/>
      <c r="M20" s="355"/>
      <c r="N20" s="355"/>
      <c r="O20" s="355"/>
      <c r="P20" s="355"/>
    </row>
    <row r="21" spans="1:16" ht="14.45" customHeight="1" thickBot="1" x14ac:dyDescent="0.3">
      <c r="A21" s="369"/>
      <c r="B21" s="474"/>
      <c r="C21" s="482"/>
      <c r="D21" s="823"/>
      <c r="E21" s="476"/>
      <c r="F21" s="850"/>
      <c r="G21" s="477"/>
      <c r="H21" s="355"/>
      <c r="I21" s="355"/>
      <c r="J21" s="355"/>
      <c r="K21" s="355"/>
      <c r="L21" s="355"/>
      <c r="M21" s="355"/>
      <c r="N21" s="355"/>
      <c r="O21" s="355"/>
      <c r="P21" s="355"/>
    </row>
    <row r="22" spans="1:16" ht="14.45" customHeight="1" x14ac:dyDescent="0.25">
      <c r="A22" s="402"/>
      <c r="B22" s="483" t="s">
        <v>533</v>
      </c>
      <c r="C22" s="484"/>
      <c r="D22" s="824"/>
      <c r="E22" s="840"/>
      <c r="F22" s="851"/>
      <c r="G22" s="845"/>
      <c r="H22" s="355"/>
      <c r="I22" s="355"/>
      <c r="J22" s="355"/>
      <c r="K22" s="355"/>
      <c r="L22" s="355"/>
      <c r="M22" s="355"/>
      <c r="N22" s="355"/>
      <c r="O22" s="355"/>
      <c r="P22" s="355"/>
    </row>
    <row r="23" spans="1:16" ht="18.600000000000001" customHeight="1" x14ac:dyDescent="0.25">
      <c r="A23" s="367"/>
      <c r="B23" s="471" t="s">
        <v>363</v>
      </c>
      <c r="C23" s="1251"/>
      <c r="D23" s="1716">
        <f>'A8_Bilant RD'!D82</f>
        <v>0</v>
      </c>
      <c r="E23" s="1717">
        <f>E20</f>
        <v>0</v>
      </c>
      <c r="F23" s="1718">
        <f>'A8_Bilant RD'!F82</f>
        <v>0</v>
      </c>
      <c r="G23" s="1719">
        <f>G20</f>
        <v>0</v>
      </c>
      <c r="H23" s="355"/>
      <c r="I23" s="355"/>
      <c r="J23" s="355"/>
      <c r="K23" s="355"/>
      <c r="L23" s="355"/>
      <c r="M23" s="355"/>
      <c r="N23" s="355"/>
      <c r="O23" s="355"/>
      <c r="P23" s="355"/>
    </row>
    <row r="24" spans="1:16" ht="18.600000000000001" customHeight="1" x14ac:dyDescent="0.25">
      <c r="A24" s="373"/>
      <c r="B24" s="485" t="s">
        <v>399</v>
      </c>
      <c r="C24" s="1248" t="s">
        <v>524</v>
      </c>
      <c r="D24" s="825"/>
      <c r="E24" s="486"/>
      <c r="F24" s="852"/>
      <c r="G24" s="487"/>
      <c r="H24" s="355"/>
      <c r="I24" s="355"/>
      <c r="J24" s="355"/>
      <c r="K24" s="355"/>
      <c r="L24" s="355"/>
      <c r="M24" s="355"/>
      <c r="N24" s="355"/>
      <c r="O24" s="355"/>
      <c r="P24" s="355"/>
    </row>
    <row r="25" spans="1:16" ht="18.600000000000001" customHeight="1" x14ac:dyDescent="0.25">
      <c r="A25" s="367"/>
      <c r="B25" s="471" t="s">
        <v>399</v>
      </c>
      <c r="C25" s="1252" t="s">
        <v>306</v>
      </c>
      <c r="D25" s="818"/>
      <c r="E25" s="488"/>
      <c r="F25" s="848"/>
      <c r="G25" s="489"/>
      <c r="H25" s="355"/>
      <c r="I25" s="355"/>
      <c r="J25" s="355"/>
      <c r="K25" s="355"/>
      <c r="L25" s="355"/>
      <c r="M25" s="355"/>
      <c r="N25" s="355"/>
      <c r="O25" s="355"/>
      <c r="P25" s="355"/>
    </row>
    <row r="26" spans="1:16" ht="18.600000000000001" customHeight="1" x14ac:dyDescent="0.25">
      <c r="A26" s="367"/>
      <c r="B26" s="471" t="s">
        <v>399</v>
      </c>
      <c r="C26" s="1249" t="s">
        <v>525</v>
      </c>
      <c r="D26" s="818"/>
      <c r="E26" s="488"/>
      <c r="F26" s="848"/>
      <c r="G26" s="489"/>
      <c r="H26" s="355"/>
      <c r="I26" s="355"/>
      <c r="J26" s="355"/>
      <c r="K26" s="355"/>
      <c r="L26" s="355"/>
      <c r="M26" s="355"/>
      <c r="N26" s="355"/>
      <c r="O26" s="355"/>
      <c r="P26" s="355"/>
    </row>
    <row r="27" spans="1:16" ht="18.600000000000001" customHeight="1" x14ac:dyDescent="0.25">
      <c r="A27" s="367"/>
      <c r="B27" s="471" t="s">
        <v>399</v>
      </c>
      <c r="C27" s="1249"/>
      <c r="D27" s="818"/>
      <c r="E27" s="488"/>
      <c r="F27" s="848"/>
      <c r="G27" s="489"/>
      <c r="H27" s="355"/>
      <c r="I27" s="355"/>
      <c r="J27" s="355"/>
      <c r="K27" s="355"/>
      <c r="L27" s="355"/>
      <c r="M27" s="355"/>
      <c r="N27" s="355"/>
      <c r="O27" s="355"/>
      <c r="P27" s="355"/>
    </row>
    <row r="28" spans="1:16" ht="18.600000000000001" customHeight="1" x14ac:dyDescent="0.25">
      <c r="A28" s="367"/>
      <c r="B28" s="471" t="s">
        <v>399</v>
      </c>
      <c r="C28" s="1249" t="s">
        <v>521</v>
      </c>
      <c r="D28" s="818"/>
      <c r="E28" s="488"/>
      <c r="F28" s="848"/>
      <c r="G28" s="489"/>
      <c r="H28" s="355"/>
      <c r="I28" s="355"/>
      <c r="J28" s="355"/>
      <c r="K28" s="355"/>
      <c r="L28" s="355"/>
      <c r="M28" s="355"/>
      <c r="N28" s="355"/>
      <c r="O28" s="355"/>
      <c r="P28" s="355"/>
    </row>
    <row r="29" spans="1:16" ht="14.45" customHeight="1" x14ac:dyDescent="0.25">
      <c r="A29" s="375"/>
      <c r="B29" s="1176" t="s">
        <v>399</v>
      </c>
      <c r="C29" s="1253" t="s">
        <v>127</v>
      </c>
      <c r="D29" s="826"/>
      <c r="E29" s="490"/>
      <c r="F29" s="853"/>
      <c r="G29" s="491"/>
      <c r="H29" s="355"/>
      <c r="I29" s="355"/>
      <c r="J29" s="355"/>
      <c r="K29" s="355"/>
      <c r="L29" s="355"/>
      <c r="M29" s="355"/>
      <c r="N29" s="355"/>
      <c r="O29" s="355"/>
      <c r="P29" s="355"/>
    </row>
    <row r="30" spans="1:16" ht="22.15" customHeight="1" thickBot="1" x14ac:dyDescent="0.3">
      <c r="A30" s="361" t="s">
        <v>19</v>
      </c>
      <c r="B30" s="480" t="s">
        <v>523</v>
      </c>
      <c r="C30" s="833"/>
      <c r="D30" s="827">
        <f>SUM(D23:D29)</f>
        <v>0</v>
      </c>
      <c r="E30" s="1177" t="e">
        <f>SUMPRODUCT(D23:D29,E23:E29)/D30</f>
        <v>#DIV/0!</v>
      </c>
      <c r="F30" s="827">
        <f>SUM(F23:F29)</f>
        <v>0</v>
      </c>
      <c r="G30" s="1177" t="e">
        <f>SUMPRODUCT(F23:F29,G23:G29)/F30</f>
        <v>#DIV/0!</v>
      </c>
      <c r="H30" s="355"/>
      <c r="I30" s="355"/>
      <c r="J30" s="355"/>
      <c r="K30" s="355"/>
      <c r="L30" s="355"/>
      <c r="M30" s="355"/>
      <c r="N30" s="355"/>
      <c r="O30" s="355"/>
      <c r="P30" s="355"/>
    </row>
    <row r="31" spans="1:16" ht="22.15" customHeight="1" thickBot="1" x14ac:dyDescent="0.3">
      <c r="A31" s="372"/>
      <c r="B31" s="474"/>
      <c r="C31" s="492"/>
      <c r="D31" s="821"/>
      <c r="E31" s="370"/>
      <c r="F31" s="1178"/>
      <c r="G31" s="371"/>
      <c r="H31" s="355"/>
      <c r="I31" s="355"/>
      <c r="J31" s="355"/>
      <c r="K31" s="355"/>
      <c r="L31" s="355"/>
      <c r="M31" s="355"/>
      <c r="N31" s="355"/>
      <c r="O31" s="355"/>
      <c r="P31" s="355"/>
    </row>
    <row r="32" spans="1:16" ht="22.15" customHeight="1" x14ac:dyDescent="0.25">
      <c r="A32" s="366" t="s">
        <v>21</v>
      </c>
      <c r="B32" s="478" t="s">
        <v>92</v>
      </c>
      <c r="C32" s="493"/>
      <c r="D32" s="828"/>
      <c r="E32" s="406"/>
      <c r="F32" s="828"/>
      <c r="G32" s="374"/>
      <c r="H32" s="355"/>
    </row>
    <row r="33" spans="1:8" ht="22.15" customHeight="1" thickBot="1" x14ac:dyDescent="0.3">
      <c r="A33" s="375" t="s">
        <v>22</v>
      </c>
      <c r="B33" s="494" t="s">
        <v>285</v>
      </c>
      <c r="C33" s="495"/>
      <c r="D33" s="830">
        <f>A3_Avizat!X41</f>
        <v>0</v>
      </c>
      <c r="E33" s="831">
        <f>A3_Avizat!X44</f>
        <v>0</v>
      </c>
      <c r="F33" s="830">
        <f>A3_Propus!BL41</f>
        <v>0</v>
      </c>
      <c r="G33" s="832">
        <f>A3_Propus!BL44</f>
        <v>0</v>
      </c>
      <c r="H33" s="355"/>
    </row>
    <row r="34" spans="1:8" ht="22.15" customHeight="1" thickBot="1" x14ac:dyDescent="0.3">
      <c r="A34" s="365" t="s">
        <v>358</v>
      </c>
      <c r="B34" s="472" t="s">
        <v>534</v>
      </c>
      <c r="C34" s="496"/>
      <c r="D34" s="829">
        <f>D33</f>
        <v>0</v>
      </c>
      <c r="E34" s="513" t="e">
        <f>E30+E32+E33</f>
        <v>#DIV/0!</v>
      </c>
      <c r="F34" s="829">
        <f>F33</f>
        <v>0</v>
      </c>
      <c r="G34" s="514" t="e">
        <f>G30+G32+G33</f>
        <v>#DIV/0!</v>
      </c>
      <c r="H34" s="355"/>
    </row>
    <row r="35" spans="1:8" ht="16.149999999999999" customHeight="1" x14ac:dyDescent="0.25">
      <c r="A35" s="369"/>
      <c r="B35" s="369"/>
      <c r="C35" s="369"/>
      <c r="D35" s="369"/>
      <c r="E35" s="369"/>
      <c r="F35" s="369"/>
      <c r="G35" s="369"/>
      <c r="H35" s="355"/>
    </row>
    <row r="36" spans="1:8" ht="15.75" x14ac:dyDescent="0.25">
      <c r="H36" s="355"/>
    </row>
    <row r="37" spans="1:8" ht="28.15" customHeight="1" x14ac:dyDescent="0.25">
      <c r="A37" s="376" t="s">
        <v>44</v>
      </c>
      <c r="B37" s="3137" t="s">
        <v>431</v>
      </c>
      <c r="C37" s="3137"/>
      <c r="D37" s="3137"/>
      <c r="E37" s="3137"/>
      <c r="F37" s="3137"/>
      <c r="G37" s="3137"/>
      <c r="H37" s="355"/>
    </row>
    <row r="38" spans="1:8" x14ac:dyDescent="0.25">
      <c r="B38" s="497" t="s">
        <v>400</v>
      </c>
      <c r="C38" s="497"/>
      <c r="D38" s="498"/>
      <c r="E38" s="498"/>
    </row>
    <row r="39" spans="1:8" ht="15.75" x14ac:dyDescent="0.25">
      <c r="B39" s="377" t="s">
        <v>401</v>
      </c>
      <c r="C39" s="377"/>
      <c r="D39" s="213"/>
      <c r="E39" s="213"/>
      <c r="F39" s="213"/>
      <c r="G39" s="213"/>
      <c r="H39" s="355"/>
    </row>
    <row r="40" spans="1:8" ht="15.75" hidden="1" x14ac:dyDescent="0.25">
      <c r="B40" s="12" t="s">
        <v>119</v>
      </c>
      <c r="C40" s="12"/>
      <c r="H40" s="355"/>
    </row>
    <row r="41" spans="1:8" ht="15.75" x14ac:dyDescent="0.25">
      <c r="H41" s="355"/>
    </row>
    <row r="42" spans="1:8" ht="15.75" x14ac:dyDescent="0.25">
      <c r="H42" s="355"/>
    </row>
    <row r="43" spans="1:8" ht="15.75" x14ac:dyDescent="0.25">
      <c r="H43" s="355"/>
    </row>
    <row r="44" spans="1:8" ht="15.75" x14ac:dyDescent="0.25">
      <c r="H44" s="355"/>
    </row>
  </sheetData>
  <mergeCells count="6">
    <mergeCell ref="B37:G37"/>
    <mergeCell ref="A6:A8"/>
    <mergeCell ref="B6:B8"/>
    <mergeCell ref="C6:C8"/>
    <mergeCell ref="D6:E6"/>
    <mergeCell ref="F6:G6"/>
  </mergeCells>
  <pageMargins left="0.70866141732283472" right="0.70866141732283472" top="0.74803149606299213" bottom="0.74803149606299213" header="0.31496062992125984" footer="0.31496062992125984"/>
  <pageSetup paperSize="9" scale="61" orientation="portrait" r:id="rId1"/>
  <headerFooter>
    <oddHeader>&amp;RFișa A9</oddHeader>
  </headerFooter>
  <colBreaks count="1" manualBreakCount="1">
    <brk id="7"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00FF"/>
  </sheetPr>
  <dimension ref="A1:T120"/>
  <sheetViews>
    <sheetView zoomScale="130" zoomScaleNormal="130" zoomScaleSheetLayoutView="115" workbookViewId="0">
      <selection activeCell="D74" sqref="D74:Q75"/>
    </sheetView>
  </sheetViews>
  <sheetFormatPr defaultColWidth="8.85546875" defaultRowHeight="15" x14ac:dyDescent="0.25"/>
  <cols>
    <col min="1" max="1" width="5.42578125" style="14" customWidth="1"/>
    <col min="2" max="2" width="31.42578125" style="14" customWidth="1"/>
    <col min="3" max="3" width="7.28515625" style="759" customWidth="1"/>
    <col min="4" max="4" width="13.28515625" style="241" customWidth="1"/>
    <col min="5" max="5" width="14.28515625" style="14" customWidth="1"/>
    <col min="6" max="7" width="11.85546875" style="14" customWidth="1"/>
    <col min="8" max="8" width="12.28515625" style="14" customWidth="1"/>
    <col min="9" max="9" width="14" style="14" customWidth="1"/>
    <col min="10" max="10" width="14.140625" style="14" customWidth="1"/>
    <col min="11" max="11" width="12.42578125" style="14" customWidth="1"/>
    <col min="12" max="12" width="11.5703125" style="14" customWidth="1"/>
    <col min="13" max="13" width="11.28515625" style="14" customWidth="1"/>
    <col min="14" max="15" width="13.7109375" style="14" customWidth="1"/>
    <col min="16" max="16" width="12.140625" style="14" customWidth="1"/>
    <col min="17" max="17" width="12.85546875" style="14" customWidth="1"/>
    <col min="18" max="18" width="8.28515625" style="14" customWidth="1"/>
    <col min="19" max="16384" width="8.85546875" style="14"/>
  </cols>
  <sheetData>
    <row r="1" spans="1:19" ht="24" thickBot="1" x14ac:dyDescent="0.4">
      <c r="B1" s="117" t="s">
        <v>100</v>
      </c>
      <c r="C1" s="1841" t="str">
        <f>A3_Avizat!$C$1</f>
        <v>Denumire operator</v>
      </c>
      <c r="D1" s="1842"/>
      <c r="E1" s="1843"/>
      <c r="F1" s="1843"/>
      <c r="G1" s="1844"/>
      <c r="H1" s="121"/>
      <c r="I1" s="121"/>
      <c r="J1" s="121"/>
      <c r="K1" s="7"/>
      <c r="L1" s="7"/>
      <c r="M1" s="7"/>
      <c r="N1" s="121"/>
      <c r="O1" s="121"/>
      <c r="P1" s="121"/>
      <c r="Q1" s="754" t="s">
        <v>387</v>
      </c>
    </row>
    <row r="2" spans="1:19" ht="24" customHeight="1" thickBot="1" x14ac:dyDescent="0.3">
      <c r="B2" s="284" t="s">
        <v>450</v>
      </c>
      <c r="C2" s="2354">
        <f>A3_Avizat!$C$3</f>
        <v>2026</v>
      </c>
      <c r="D2" s="1845"/>
      <c r="E2" s="1846"/>
      <c r="F2" s="1846"/>
      <c r="G2" s="1847"/>
      <c r="H2" s="254"/>
      <c r="I2" s="254"/>
      <c r="J2" s="240"/>
      <c r="K2" s="7"/>
      <c r="L2" s="7"/>
      <c r="M2" s="7"/>
      <c r="N2" s="122"/>
      <c r="O2" s="122"/>
      <c r="P2" s="122"/>
      <c r="Q2" s="6"/>
    </row>
    <row r="4" spans="1:19" ht="18" customHeight="1" x14ac:dyDescent="0.3">
      <c r="B4" s="564" t="s">
        <v>432</v>
      </c>
      <c r="C4" s="560"/>
      <c r="D4" s="120"/>
      <c r="E4" s="120"/>
      <c r="F4" s="120"/>
      <c r="G4" s="120"/>
      <c r="H4" s="120"/>
      <c r="I4" s="120"/>
      <c r="L4" s="120"/>
      <c r="M4" s="120"/>
      <c r="O4" s="278"/>
      <c r="P4" s="278"/>
      <c r="Q4" s="279"/>
    </row>
    <row r="5" spans="1:19" ht="9.75" customHeight="1" thickBot="1" x14ac:dyDescent="0.35">
      <c r="B5" s="562"/>
      <c r="C5" s="560"/>
      <c r="D5" s="120"/>
      <c r="E5" s="120"/>
      <c r="F5" s="120"/>
      <c r="G5" s="120"/>
      <c r="H5" s="120"/>
      <c r="I5" s="120"/>
      <c r="L5" s="120"/>
      <c r="M5" s="120"/>
      <c r="O5" s="278"/>
      <c r="P5" s="278"/>
      <c r="Q5" s="279"/>
    </row>
    <row r="6" spans="1:19" ht="22.15" customHeight="1" thickBot="1" x14ac:dyDescent="0.35">
      <c r="A6" s="119"/>
      <c r="B6" s="565" t="s">
        <v>734</v>
      </c>
      <c r="C6" s="145"/>
      <c r="D6" s="119"/>
      <c r="E6" s="120"/>
      <c r="F6" s="120"/>
      <c r="G6" s="120"/>
      <c r="H6" s="120"/>
      <c r="I6" s="120"/>
      <c r="J6" s="561">
        <f>$C$2-1</f>
        <v>2025</v>
      </c>
      <c r="K6" s="120"/>
      <c r="L6" s="120"/>
      <c r="M6" s="120"/>
      <c r="N6" s="120"/>
      <c r="O6" s="120"/>
      <c r="P6" s="120"/>
      <c r="Q6" s="2588" t="s">
        <v>735</v>
      </c>
    </row>
    <row r="7" spans="1:19" ht="28.15" customHeight="1" thickBot="1" x14ac:dyDescent="0.3">
      <c r="A7" s="3169" t="s">
        <v>11</v>
      </c>
      <c r="B7" s="3151" t="s">
        <v>75</v>
      </c>
      <c r="C7" s="3148" t="s">
        <v>5</v>
      </c>
      <c r="D7" s="2904" t="s">
        <v>455</v>
      </c>
      <c r="E7" s="3157" t="s">
        <v>675</v>
      </c>
      <c r="F7" s="3158"/>
      <c r="G7" s="3158"/>
      <c r="H7" s="3158"/>
      <c r="I7" s="3158"/>
      <c r="J7" s="3158"/>
      <c r="K7" s="3158"/>
      <c r="L7" s="3158"/>
      <c r="M7" s="3158"/>
      <c r="N7" s="3158"/>
      <c r="O7" s="3158"/>
      <c r="P7" s="3159"/>
      <c r="Q7" s="3166" t="s">
        <v>107</v>
      </c>
    </row>
    <row r="8" spans="1:19" ht="27" customHeight="1" thickBot="1" x14ac:dyDescent="0.3">
      <c r="A8" s="3170"/>
      <c r="B8" s="3152"/>
      <c r="C8" s="3149"/>
      <c r="D8" s="2905"/>
      <c r="E8" s="2926" t="s">
        <v>548</v>
      </c>
      <c r="F8" s="3172" t="s">
        <v>283</v>
      </c>
      <c r="G8" s="3161" t="s">
        <v>321</v>
      </c>
      <c r="H8" s="3161"/>
      <c r="I8" s="3161"/>
      <c r="J8" s="3161"/>
      <c r="K8" s="2823" t="s">
        <v>4</v>
      </c>
      <c r="L8" s="3164" t="s">
        <v>329</v>
      </c>
      <c r="M8" s="3164"/>
      <c r="N8" s="3164"/>
      <c r="O8" s="3164"/>
      <c r="P8" s="3166" t="s">
        <v>241</v>
      </c>
      <c r="Q8" s="3167"/>
    </row>
    <row r="9" spans="1:19" ht="53.25" customHeight="1" thickBot="1" x14ac:dyDescent="0.3">
      <c r="A9" s="3171"/>
      <c r="B9" s="3153"/>
      <c r="C9" s="3150"/>
      <c r="D9" s="2906"/>
      <c r="E9" s="2928"/>
      <c r="F9" s="3173"/>
      <c r="G9" s="2535" t="s">
        <v>305</v>
      </c>
      <c r="H9" s="2589" t="s">
        <v>306</v>
      </c>
      <c r="I9" s="2589" t="s">
        <v>307</v>
      </c>
      <c r="J9" s="2590" t="s">
        <v>313</v>
      </c>
      <c r="K9" s="2961"/>
      <c r="L9" s="275" t="s">
        <v>333</v>
      </c>
      <c r="M9" s="274" t="s">
        <v>842</v>
      </c>
      <c r="N9" s="277" t="s">
        <v>334</v>
      </c>
      <c r="O9" s="275" t="s">
        <v>502</v>
      </c>
      <c r="P9" s="3168"/>
      <c r="Q9" s="3168"/>
    </row>
    <row r="10" spans="1:19" s="13" customFormat="1" ht="13.9" customHeight="1" thickBot="1" x14ac:dyDescent="0.3">
      <c r="A10" s="228" t="s">
        <v>102</v>
      </c>
      <c r="B10" s="199">
        <v>1</v>
      </c>
      <c r="C10" s="761">
        <v>2</v>
      </c>
      <c r="D10" s="242">
        <v>3</v>
      </c>
      <c r="E10" s="146">
        <v>4</v>
      </c>
      <c r="F10" s="146">
        <v>5</v>
      </c>
      <c r="G10" s="199">
        <v>6</v>
      </c>
      <c r="H10" s="276">
        <f>G10+1</f>
        <v>7</v>
      </c>
      <c r="I10" s="276">
        <f t="shared" ref="I10:P10" si="0">H10+1</f>
        <v>8</v>
      </c>
      <c r="J10" s="199">
        <f t="shared" si="0"/>
        <v>9</v>
      </c>
      <c r="K10" s="146">
        <f t="shared" si="0"/>
        <v>10</v>
      </c>
      <c r="L10" s="2534">
        <f t="shared" si="0"/>
        <v>11</v>
      </c>
      <c r="M10" s="276">
        <f t="shared" si="0"/>
        <v>12</v>
      </c>
      <c r="N10" s="199">
        <f t="shared" si="0"/>
        <v>13</v>
      </c>
      <c r="O10" s="1077">
        <f t="shared" si="0"/>
        <v>14</v>
      </c>
      <c r="P10" s="146">
        <f t="shared" si="0"/>
        <v>15</v>
      </c>
      <c r="Q10" s="146">
        <f>P10+1</f>
        <v>16</v>
      </c>
    </row>
    <row r="11" spans="1:19" s="13" customFormat="1" ht="13.9" customHeight="1" thickBot="1" x14ac:dyDescent="0.3">
      <c r="A11" s="135"/>
      <c r="B11" s="227" t="s">
        <v>126</v>
      </c>
      <c r="C11" s="760"/>
      <c r="D11" s="504">
        <v>1</v>
      </c>
      <c r="E11" s="943">
        <f>SUM(F11:P11)</f>
        <v>0</v>
      </c>
      <c r="F11" s="1781">
        <f>IF($D$12=0,0,F12/$D$12)</f>
        <v>0</v>
      </c>
      <c r="G11" s="1781">
        <f t="shared" ref="G11:P11" si="1">IF($D$12=0,0,G12/$D$12)</f>
        <v>0</v>
      </c>
      <c r="H11" s="1781">
        <f>IF($D$12=0,0,H12/$D$12)</f>
        <v>0</v>
      </c>
      <c r="I11" s="1781">
        <f t="shared" si="1"/>
        <v>0</v>
      </c>
      <c r="J11" s="1781">
        <f t="shared" si="1"/>
        <v>0</v>
      </c>
      <c r="K11" s="1781">
        <f t="shared" si="1"/>
        <v>0</v>
      </c>
      <c r="L11" s="1781">
        <f t="shared" si="1"/>
        <v>0</v>
      </c>
      <c r="M11" s="1781">
        <f t="shared" si="1"/>
        <v>0</v>
      </c>
      <c r="N11" s="1781">
        <f t="shared" si="1"/>
        <v>0</v>
      </c>
      <c r="O11" s="1781">
        <f t="shared" si="1"/>
        <v>0</v>
      </c>
      <c r="P11" s="1781">
        <f t="shared" si="1"/>
        <v>0</v>
      </c>
      <c r="Q11" s="2360">
        <f>D11-E11</f>
        <v>1</v>
      </c>
      <c r="R11" s="1255" t="str">
        <f>IF(Q11&lt;0,"ERR!","OK")</f>
        <v>OK</v>
      </c>
    </row>
    <row r="12" spans="1:19" s="13" customFormat="1" ht="13.9" customHeight="1" thickBot="1" x14ac:dyDescent="0.3">
      <c r="A12" s="132" t="s">
        <v>128</v>
      </c>
      <c r="B12" s="136" t="s">
        <v>129</v>
      </c>
      <c r="C12" s="762" t="s">
        <v>45</v>
      </c>
      <c r="D12" s="1268">
        <f>SUM(D13:D16)</f>
        <v>0</v>
      </c>
      <c r="E12" s="1268">
        <f t="shared" ref="E12:Q12" si="2">SUM(E13:E16)</f>
        <v>0</v>
      </c>
      <c r="F12" s="1268">
        <f t="shared" si="2"/>
        <v>0</v>
      </c>
      <c r="G12" s="1269">
        <f t="shared" si="2"/>
        <v>0</v>
      </c>
      <c r="H12" s="1270">
        <f t="shared" si="2"/>
        <v>0</v>
      </c>
      <c r="I12" s="1269">
        <f t="shared" si="2"/>
        <v>0</v>
      </c>
      <c r="J12" s="1271">
        <f t="shared" si="2"/>
        <v>0</v>
      </c>
      <c r="K12" s="1268">
        <f t="shared" si="2"/>
        <v>0</v>
      </c>
      <c r="L12" s="1069">
        <f t="shared" si="2"/>
        <v>0</v>
      </c>
      <c r="M12" s="1269">
        <f t="shared" si="2"/>
        <v>0</v>
      </c>
      <c r="N12" s="1270">
        <f t="shared" si="2"/>
        <v>0</v>
      </c>
      <c r="O12" s="1271">
        <f t="shared" si="2"/>
        <v>0</v>
      </c>
      <c r="P12" s="1268">
        <f t="shared" si="2"/>
        <v>0</v>
      </c>
      <c r="Q12" s="505">
        <f t="shared" si="2"/>
        <v>0</v>
      </c>
      <c r="R12" s="1255" t="str">
        <f t="shared" ref="R12:R15" si="3">IF(Q12&lt;0,"ERR!","OK")</f>
        <v>OK</v>
      </c>
      <c r="S12" s="14" t="s">
        <v>784</v>
      </c>
    </row>
    <row r="13" spans="1:19" s="13" customFormat="1" ht="13.9" customHeight="1" thickBot="1" x14ac:dyDescent="0.3">
      <c r="A13" s="133"/>
      <c r="B13" s="2518" t="s">
        <v>456</v>
      </c>
      <c r="C13" s="763" t="s">
        <v>45</v>
      </c>
      <c r="D13" s="1775"/>
      <c r="E13" s="1064">
        <f>SUM(F13:P13)</f>
        <v>0</v>
      </c>
      <c r="F13" s="1777"/>
      <c r="G13" s="1778"/>
      <c r="H13" s="1779"/>
      <c r="I13" s="1778"/>
      <c r="J13" s="1780"/>
      <c r="K13" s="1777"/>
      <c r="L13" s="1780"/>
      <c r="M13" s="1779"/>
      <c r="N13" s="1779"/>
      <c r="O13" s="1780"/>
      <c r="P13" s="1777"/>
      <c r="Q13" s="769">
        <f>D13-E13</f>
        <v>0</v>
      </c>
      <c r="R13" s="1255" t="str">
        <f t="shared" si="3"/>
        <v>OK</v>
      </c>
    </row>
    <row r="14" spans="1:19" s="13" customFormat="1" ht="13.9" customHeight="1" thickBot="1" x14ac:dyDescent="0.3">
      <c r="A14" s="133"/>
      <c r="B14" s="2518" t="s">
        <v>458</v>
      </c>
      <c r="C14" s="763" t="s">
        <v>45</v>
      </c>
      <c r="D14" s="1775"/>
      <c r="E14" s="1064">
        <f>SUM(F14:P14)</f>
        <v>0</v>
      </c>
      <c r="F14" s="1777"/>
      <c r="G14" s="1778"/>
      <c r="H14" s="1779"/>
      <c r="I14" s="1778"/>
      <c r="J14" s="1780"/>
      <c r="K14" s="1777"/>
      <c r="L14" s="1780"/>
      <c r="M14" s="1779"/>
      <c r="N14" s="1779"/>
      <c r="O14" s="1780"/>
      <c r="P14" s="1777"/>
      <c r="Q14" s="769">
        <f>D14-E14</f>
        <v>0</v>
      </c>
      <c r="R14" s="1255" t="str">
        <f t="shared" si="3"/>
        <v>OK</v>
      </c>
    </row>
    <row r="15" spans="1:19" s="13" customFormat="1" ht="13.9" customHeight="1" thickBot="1" x14ac:dyDescent="0.3">
      <c r="A15" s="133"/>
      <c r="B15" s="2518" t="s">
        <v>457</v>
      </c>
      <c r="C15" s="763" t="s">
        <v>45</v>
      </c>
      <c r="D15" s="1775"/>
      <c r="E15" s="1064">
        <f>SUM(F15:P15)</f>
        <v>0</v>
      </c>
      <c r="F15" s="1777"/>
      <c r="G15" s="1778"/>
      <c r="H15" s="1779"/>
      <c r="I15" s="1778"/>
      <c r="J15" s="1780"/>
      <c r="K15" s="1777"/>
      <c r="L15" s="1780"/>
      <c r="M15" s="1779"/>
      <c r="N15" s="1779"/>
      <c r="O15" s="1780"/>
      <c r="P15" s="1777"/>
      <c r="Q15" s="769">
        <f>D15-E15</f>
        <v>0</v>
      </c>
      <c r="R15" s="1255" t="str">
        <f t="shared" si="3"/>
        <v>OK</v>
      </c>
    </row>
    <row r="16" spans="1:19" s="13" customFormat="1" ht="13.9" customHeight="1" thickBot="1" x14ac:dyDescent="0.3">
      <c r="A16" s="134"/>
      <c r="B16" s="2518" t="s">
        <v>569</v>
      </c>
      <c r="C16" s="763" t="s">
        <v>45</v>
      </c>
      <c r="D16" s="1775"/>
      <c r="E16" s="1064">
        <f>SUM(F16:P16)</f>
        <v>0</v>
      </c>
      <c r="F16" s="1777"/>
      <c r="G16" s="1778"/>
      <c r="H16" s="1779"/>
      <c r="I16" s="1778"/>
      <c r="J16" s="1780"/>
      <c r="K16" s="1777"/>
      <c r="L16" s="1780"/>
      <c r="M16" s="1779"/>
      <c r="N16" s="1779"/>
      <c r="O16" s="1780"/>
      <c r="P16" s="1777"/>
      <c r="Q16" s="769">
        <f>D16-E16</f>
        <v>0</v>
      </c>
      <c r="R16" s="1255" t="str">
        <f>IF(Q16&lt;0,"ERR!","OK")</f>
        <v>OK</v>
      </c>
    </row>
    <row r="17" spans="1:20" s="13" customFormat="1" ht="21.6" customHeight="1" thickBot="1" x14ac:dyDescent="0.3">
      <c r="A17" s="132" t="s">
        <v>49</v>
      </c>
      <c r="B17" s="136" t="s">
        <v>130</v>
      </c>
      <c r="C17" s="764" t="s">
        <v>45</v>
      </c>
      <c r="D17" s="1065">
        <f t="shared" ref="D17:Q17" si="4">SUM(D18:D21)</f>
        <v>0</v>
      </c>
      <c r="E17" s="1065">
        <f t="shared" si="4"/>
        <v>0</v>
      </c>
      <c r="F17" s="1065">
        <f t="shared" si="4"/>
        <v>0</v>
      </c>
      <c r="G17" s="1066">
        <f t="shared" si="4"/>
        <v>0</v>
      </c>
      <c r="H17" s="1067">
        <f t="shared" si="4"/>
        <v>0</v>
      </c>
      <c r="I17" s="1066">
        <f t="shared" si="4"/>
        <v>0</v>
      </c>
      <c r="J17" s="1068">
        <f t="shared" si="4"/>
        <v>0</v>
      </c>
      <c r="K17" s="1065">
        <f t="shared" si="4"/>
        <v>0</v>
      </c>
      <c r="L17" s="1069">
        <f t="shared" si="4"/>
        <v>0</v>
      </c>
      <c r="M17" s="1066">
        <f t="shared" si="4"/>
        <v>0</v>
      </c>
      <c r="N17" s="1067">
        <f t="shared" si="4"/>
        <v>0</v>
      </c>
      <c r="O17" s="1068">
        <f t="shared" si="4"/>
        <v>0</v>
      </c>
      <c r="P17" s="1065">
        <f t="shared" si="4"/>
        <v>0</v>
      </c>
      <c r="Q17" s="1065">
        <f t="shared" si="4"/>
        <v>0</v>
      </c>
      <c r="R17" s="1255" t="str">
        <f t="shared" ref="R17:R39" si="5">IF(Q17&lt;0,"ERR!","OK")</f>
        <v>OK</v>
      </c>
      <c r="T17" s="1045"/>
    </row>
    <row r="18" spans="1:20" ht="13.9" customHeight="1" thickBot="1" x14ac:dyDescent="0.3">
      <c r="A18" s="133"/>
      <c r="B18" s="2518" t="s">
        <v>456</v>
      </c>
      <c r="C18" s="763" t="s">
        <v>45</v>
      </c>
      <c r="D18" s="1775"/>
      <c r="E18" s="1064">
        <f>SUM(F18:P18)</f>
        <v>0</v>
      </c>
      <c r="F18" s="2744">
        <f t="shared" ref="F18:P18" si="6">$D$18*F$11</f>
        <v>0</v>
      </c>
      <c r="G18" s="2745">
        <f t="shared" si="6"/>
        <v>0</v>
      </c>
      <c r="H18" s="2745">
        <f t="shared" si="6"/>
        <v>0</v>
      </c>
      <c r="I18" s="2745">
        <f t="shared" si="6"/>
        <v>0</v>
      </c>
      <c r="J18" s="2746">
        <f t="shared" si="6"/>
        <v>0</v>
      </c>
      <c r="K18" s="2744">
        <f t="shared" si="6"/>
        <v>0</v>
      </c>
      <c r="L18" s="2745">
        <f>$D$18*L$11</f>
        <v>0</v>
      </c>
      <c r="M18" s="2745">
        <f t="shared" si="6"/>
        <v>0</v>
      </c>
      <c r="N18" s="2745">
        <f t="shared" si="6"/>
        <v>0</v>
      </c>
      <c r="O18" s="2746">
        <f t="shared" si="6"/>
        <v>0</v>
      </c>
      <c r="P18" s="2744">
        <f t="shared" si="6"/>
        <v>0</v>
      </c>
      <c r="Q18" s="1064">
        <f>D18-E18</f>
        <v>0</v>
      </c>
      <c r="R18" s="1255" t="str">
        <f t="shared" si="5"/>
        <v>OK</v>
      </c>
    </row>
    <row r="19" spans="1:20" ht="13.9" customHeight="1" thickBot="1" x14ac:dyDescent="0.3">
      <c r="A19" s="133"/>
      <c r="B19" s="2518" t="s">
        <v>458</v>
      </c>
      <c r="C19" s="763" t="s">
        <v>45</v>
      </c>
      <c r="D19" s="1775"/>
      <c r="E19" s="1064">
        <f>SUM(F19:P19)</f>
        <v>0</v>
      </c>
      <c r="F19" s="2744">
        <f t="shared" ref="F19:P19" si="7">$D$19*F$11</f>
        <v>0</v>
      </c>
      <c r="G19" s="2745">
        <f t="shared" si="7"/>
        <v>0</v>
      </c>
      <c r="H19" s="2745">
        <f>$D$19*H$11</f>
        <v>0</v>
      </c>
      <c r="I19" s="2745">
        <f t="shared" si="7"/>
        <v>0</v>
      </c>
      <c r="J19" s="2746">
        <f t="shared" si="7"/>
        <v>0</v>
      </c>
      <c r="K19" s="2744">
        <f t="shared" si="7"/>
        <v>0</v>
      </c>
      <c r="L19" s="2745">
        <f t="shared" si="7"/>
        <v>0</v>
      </c>
      <c r="M19" s="2745">
        <f t="shared" si="7"/>
        <v>0</v>
      </c>
      <c r="N19" s="2745">
        <f t="shared" si="7"/>
        <v>0</v>
      </c>
      <c r="O19" s="2746">
        <f t="shared" si="7"/>
        <v>0</v>
      </c>
      <c r="P19" s="2744">
        <f t="shared" si="7"/>
        <v>0</v>
      </c>
      <c r="Q19" s="1064">
        <f>D19-E19</f>
        <v>0</v>
      </c>
      <c r="R19" s="1255" t="str">
        <f t="shared" si="5"/>
        <v>OK</v>
      </c>
    </row>
    <row r="20" spans="1:20" ht="13.9" customHeight="1" thickBot="1" x14ac:dyDescent="0.3">
      <c r="A20" s="133"/>
      <c r="B20" s="2518" t="s">
        <v>457</v>
      </c>
      <c r="C20" s="763" t="s">
        <v>45</v>
      </c>
      <c r="D20" s="1775"/>
      <c r="E20" s="1064">
        <f>SUM(F20:P20)</f>
        <v>0</v>
      </c>
      <c r="F20" s="2744">
        <f>$D$20*F$11</f>
        <v>0</v>
      </c>
      <c r="G20" s="2745">
        <f>$D$20*G11</f>
        <v>0</v>
      </c>
      <c r="H20" s="2745">
        <f>$D$20*H11</f>
        <v>0</v>
      </c>
      <c r="I20" s="2745">
        <f>$D$20*I$11</f>
        <v>0</v>
      </c>
      <c r="J20" s="2746">
        <f t="shared" ref="J20:P20" si="8">$D$20*J11</f>
        <v>0</v>
      </c>
      <c r="K20" s="2744">
        <f t="shared" si="8"/>
        <v>0</v>
      </c>
      <c r="L20" s="2745">
        <f t="shared" si="8"/>
        <v>0</v>
      </c>
      <c r="M20" s="2745">
        <f t="shared" si="8"/>
        <v>0</v>
      </c>
      <c r="N20" s="2745">
        <f t="shared" si="8"/>
        <v>0</v>
      </c>
      <c r="O20" s="2746">
        <f t="shared" si="8"/>
        <v>0</v>
      </c>
      <c r="P20" s="2744">
        <f t="shared" si="8"/>
        <v>0</v>
      </c>
      <c r="Q20" s="1064">
        <f>D20-E20</f>
        <v>0</v>
      </c>
      <c r="R20" s="1255" t="str">
        <f t="shared" si="5"/>
        <v>OK</v>
      </c>
    </row>
    <row r="21" spans="1:20" ht="13.9" customHeight="1" thickBot="1" x14ac:dyDescent="0.3">
      <c r="A21" s="134"/>
      <c r="B21" s="2518" t="s">
        <v>569</v>
      </c>
      <c r="C21" s="763" t="s">
        <v>45</v>
      </c>
      <c r="D21" s="1776"/>
      <c r="E21" s="1064">
        <f>SUM(F21:P21)</f>
        <v>0</v>
      </c>
      <c r="F21" s="2744">
        <f>$D$21*F$11</f>
        <v>0</v>
      </c>
      <c r="G21" s="2745">
        <f>$D$21*G11</f>
        <v>0</v>
      </c>
      <c r="H21" s="2745">
        <f>$D$21*H11</f>
        <v>0</v>
      </c>
      <c r="I21" s="2745">
        <f>$D$21*I$11</f>
        <v>0</v>
      </c>
      <c r="J21" s="2746">
        <f t="shared" ref="J21:P21" si="9">$D$21*J11</f>
        <v>0</v>
      </c>
      <c r="K21" s="2744">
        <f t="shared" si="9"/>
        <v>0</v>
      </c>
      <c r="L21" s="2745">
        <f t="shared" si="9"/>
        <v>0</v>
      </c>
      <c r="M21" s="2745">
        <f t="shared" si="9"/>
        <v>0</v>
      </c>
      <c r="N21" s="2745">
        <f t="shared" si="9"/>
        <v>0</v>
      </c>
      <c r="O21" s="2746">
        <f t="shared" si="9"/>
        <v>0</v>
      </c>
      <c r="P21" s="2744">
        <f t="shared" si="9"/>
        <v>0</v>
      </c>
      <c r="Q21" s="1064">
        <f>D21-E21</f>
        <v>0</v>
      </c>
      <c r="R21" s="1255" t="str">
        <f t="shared" si="5"/>
        <v>OK</v>
      </c>
    </row>
    <row r="22" spans="1:20" ht="22.9" customHeight="1" thickBot="1" x14ac:dyDescent="0.3">
      <c r="A22" s="228" t="s">
        <v>111</v>
      </c>
      <c r="B22" s="226" t="s">
        <v>180</v>
      </c>
      <c r="C22" s="242" t="s">
        <v>45</v>
      </c>
      <c r="D22" s="751">
        <f t="shared" ref="D22:Q22" si="10">D12+D17</f>
        <v>0</v>
      </c>
      <c r="E22" s="751">
        <f t="shared" si="10"/>
        <v>0</v>
      </c>
      <c r="F22" s="751">
        <f t="shared" si="10"/>
        <v>0</v>
      </c>
      <c r="G22" s="1707">
        <f t="shared" si="10"/>
        <v>0</v>
      </c>
      <c r="H22" s="933">
        <f t="shared" si="10"/>
        <v>0</v>
      </c>
      <c r="I22" s="1707">
        <f t="shared" si="10"/>
        <v>0</v>
      </c>
      <c r="J22" s="931">
        <f t="shared" si="10"/>
        <v>0</v>
      </c>
      <c r="K22" s="751">
        <f t="shared" si="10"/>
        <v>0</v>
      </c>
      <c r="L22" s="932">
        <f t="shared" si="10"/>
        <v>0</v>
      </c>
      <c r="M22" s="1707">
        <f t="shared" si="10"/>
        <v>0</v>
      </c>
      <c r="N22" s="933">
        <f t="shared" si="10"/>
        <v>0</v>
      </c>
      <c r="O22" s="916">
        <f t="shared" si="10"/>
        <v>0</v>
      </c>
      <c r="P22" s="751">
        <f t="shared" si="10"/>
        <v>0</v>
      </c>
      <c r="Q22" s="751">
        <f t="shared" si="10"/>
        <v>0</v>
      </c>
      <c r="R22" s="1255" t="str">
        <f t="shared" si="5"/>
        <v>OK</v>
      </c>
    </row>
    <row r="23" spans="1:20" ht="22.9" customHeight="1" thickBot="1" x14ac:dyDescent="0.3">
      <c r="A23" s="133" t="s">
        <v>112</v>
      </c>
      <c r="B23" s="229" t="s">
        <v>287</v>
      </c>
      <c r="C23" s="766" t="s">
        <v>186</v>
      </c>
      <c r="D23" s="920">
        <f>D24+D29+D32</f>
        <v>0</v>
      </c>
      <c r="E23" s="920">
        <f>E24+E29+E32</f>
        <v>0</v>
      </c>
      <c r="F23" s="920">
        <f>F24+F29+F32</f>
        <v>0</v>
      </c>
      <c r="G23" s="922">
        <f t="shared" ref="G23:P23" si="11">G24+G29+G32</f>
        <v>0</v>
      </c>
      <c r="H23" s="923">
        <f t="shared" si="11"/>
        <v>0</v>
      </c>
      <c r="I23" s="922">
        <f t="shared" si="11"/>
        <v>0</v>
      </c>
      <c r="J23" s="1051">
        <f t="shared" si="11"/>
        <v>0</v>
      </c>
      <c r="K23" s="920">
        <f t="shared" si="11"/>
        <v>0</v>
      </c>
      <c r="L23" s="1078">
        <f t="shared" si="11"/>
        <v>0</v>
      </c>
      <c r="M23" s="922">
        <f t="shared" si="11"/>
        <v>0</v>
      </c>
      <c r="N23" s="1051">
        <f t="shared" si="11"/>
        <v>0</v>
      </c>
      <c r="O23" s="1051">
        <f t="shared" si="11"/>
        <v>0</v>
      </c>
      <c r="P23" s="920">
        <f t="shared" si="11"/>
        <v>0</v>
      </c>
      <c r="Q23" s="920">
        <f>Q24+Q29+Q32</f>
        <v>0</v>
      </c>
      <c r="R23" s="1255" t="str">
        <f t="shared" si="5"/>
        <v>OK</v>
      </c>
    </row>
    <row r="24" spans="1:20" ht="22.9" customHeight="1" thickBot="1" x14ac:dyDescent="0.3">
      <c r="A24" s="131"/>
      <c r="B24" s="137" t="s">
        <v>515</v>
      </c>
      <c r="C24" s="765" t="s">
        <v>186</v>
      </c>
      <c r="D24" s="770">
        <f>D25+D27</f>
        <v>0</v>
      </c>
      <c r="E24" s="768">
        <f t="shared" ref="E24:E37" si="12">SUM(F24:P24)</f>
        <v>0</v>
      </c>
      <c r="F24" s="770">
        <f>F25+F27</f>
        <v>0</v>
      </c>
      <c r="G24" s="774">
        <f>G25+G27</f>
        <v>0</v>
      </c>
      <c r="H24" s="773">
        <f t="shared" ref="H24:P24" si="13">H25+H27</f>
        <v>0</v>
      </c>
      <c r="I24" s="930">
        <f t="shared" si="13"/>
        <v>0</v>
      </c>
      <c r="J24" s="774">
        <f t="shared" si="13"/>
        <v>0</v>
      </c>
      <c r="K24" s="770">
        <f t="shared" si="13"/>
        <v>0</v>
      </c>
      <c r="L24" s="1079">
        <f t="shared" si="13"/>
        <v>0</v>
      </c>
      <c r="M24" s="930">
        <f t="shared" si="13"/>
        <v>0</v>
      </c>
      <c r="N24" s="773">
        <f t="shared" si="13"/>
        <v>0</v>
      </c>
      <c r="O24" s="774">
        <f t="shared" si="13"/>
        <v>0</v>
      </c>
      <c r="P24" s="770">
        <f t="shared" si="13"/>
        <v>0</v>
      </c>
      <c r="Q24" s="768">
        <f t="shared" ref="Q24:Q29" si="14">D24-E24</f>
        <v>0</v>
      </c>
      <c r="R24" s="1255" t="str">
        <f t="shared" si="5"/>
        <v>OK</v>
      </c>
    </row>
    <row r="25" spans="1:20" ht="18.75" customHeight="1" thickBot="1" x14ac:dyDescent="0.3">
      <c r="A25" s="131"/>
      <c r="B25" s="1023" t="s">
        <v>565</v>
      </c>
      <c r="C25" s="765" t="s">
        <v>186</v>
      </c>
      <c r="D25" s="1800"/>
      <c r="E25" s="769">
        <f t="shared" si="12"/>
        <v>0</v>
      </c>
      <c r="F25" s="1782"/>
      <c r="G25" s="1783"/>
      <c r="H25" s="1784"/>
      <c r="I25" s="1785"/>
      <c r="J25" s="1783"/>
      <c r="K25" s="1782"/>
      <c r="L25" s="1783"/>
      <c r="M25" s="1784"/>
      <c r="N25" s="1784"/>
      <c r="O25" s="1783"/>
      <c r="P25" s="1782"/>
      <c r="Q25" s="769">
        <f t="shared" si="14"/>
        <v>0</v>
      </c>
      <c r="R25" s="1255" t="str">
        <f t="shared" si="5"/>
        <v>OK</v>
      </c>
    </row>
    <row r="26" spans="1:20" ht="25.5" customHeight="1" thickBot="1" x14ac:dyDescent="0.3">
      <c r="A26" s="131"/>
      <c r="B26" s="1076" t="s">
        <v>543</v>
      </c>
      <c r="C26" s="909" t="s">
        <v>186</v>
      </c>
      <c r="D26" s="1782"/>
      <c r="E26" s="769">
        <f t="shared" si="12"/>
        <v>0</v>
      </c>
      <c r="F26" s="1782"/>
      <c r="G26" s="1783"/>
      <c r="H26" s="1784"/>
      <c r="I26" s="1785"/>
      <c r="J26" s="1783"/>
      <c r="K26" s="1782"/>
      <c r="L26" s="1783"/>
      <c r="M26" s="1784"/>
      <c r="N26" s="1784"/>
      <c r="O26" s="1783"/>
      <c r="P26" s="1782"/>
      <c r="Q26" s="769">
        <f t="shared" si="14"/>
        <v>0</v>
      </c>
      <c r="R26" s="1255" t="str">
        <f t="shared" si="5"/>
        <v>OK</v>
      </c>
    </row>
    <row r="27" spans="1:20" ht="18.75" customHeight="1" thickBot="1" x14ac:dyDescent="0.3">
      <c r="A27" s="131"/>
      <c r="B27" s="1023" t="s">
        <v>566</v>
      </c>
      <c r="C27" s="765" t="s">
        <v>186</v>
      </c>
      <c r="D27" s="1800"/>
      <c r="E27" s="769">
        <f t="shared" si="12"/>
        <v>0</v>
      </c>
      <c r="F27" s="769">
        <f>$D$27*F11</f>
        <v>0</v>
      </c>
      <c r="G27" s="1046">
        <f t="shared" ref="G27:P27" si="15">$D$27*G11</f>
        <v>0</v>
      </c>
      <c r="H27" s="1048">
        <f>$D$27*H11</f>
        <v>0</v>
      </c>
      <c r="I27" s="1048">
        <f t="shared" si="15"/>
        <v>0</v>
      </c>
      <c r="J27" s="1046">
        <f t="shared" si="15"/>
        <v>0</v>
      </c>
      <c r="K27" s="769">
        <f>$D$27*K11</f>
        <v>0</v>
      </c>
      <c r="L27" s="1046">
        <f t="shared" si="15"/>
        <v>0</v>
      </c>
      <c r="M27" s="1048">
        <f t="shared" si="15"/>
        <v>0</v>
      </c>
      <c r="N27" s="1048">
        <f t="shared" si="15"/>
        <v>0</v>
      </c>
      <c r="O27" s="1046">
        <f t="shared" si="15"/>
        <v>0</v>
      </c>
      <c r="P27" s="769">
        <f t="shared" si="15"/>
        <v>0</v>
      </c>
      <c r="Q27" s="769">
        <f t="shared" si="14"/>
        <v>0</v>
      </c>
      <c r="R27" s="1255" t="str">
        <f t="shared" si="5"/>
        <v>OK</v>
      </c>
    </row>
    <row r="28" spans="1:20" ht="34.5" customHeight="1" thickBot="1" x14ac:dyDescent="0.3">
      <c r="A28" s="131"/>
      <c r="B28" s="1076" t="s">
        <v>545</v>
      </c>
      <c r="C28" s="765" t="s">
        <v>186</v>
      </c>
      <c r="D28" s="1782"/>
      <c r="E28" s="769">
        <f t="shared" si="12"/>
        <v>0</v>
      </c>
      <c r="F28" s="1782"/>
      <c r="G28" s="1783"/>
      <c r="H28" s="1786"/>
      <c r="I28" s="1784"/>
      <c r="J28" s="1783"/>
      <c r="K28" s="1782"/>
      <c r="L28" s="1783"/>
      <c r="M28" s="1784"/>
      <c r="N28" s="1784"/>
      <c r="O28" s="1783"/>
      <c r="P28" s="1782"/>
      <c r="Q28" s="769">
        <f t="shared" si="14"/>
        <v>0</v>
      </c>
      <c r="R28" s="1255" t="str">
        <f t="shared" si="5"/>
        <v>OK</v>
      </c>
    </row>
    <row r="29" spans="1:20" ht="22.9" customHeight="1" thickBot="1" x14ac:dyDescent="0.3">
      <c r="A29" s="131"/>
      <c r="B29" s="137" t="s">
        <v>516</v>
      </c>
      <c r="C29" s="765" t="s">
        <v>186</v>
      </c>
      <c r="D29" s="770">
        <f>D30+D31</f>
        <v>0</v>
      </c>
      <c r="E29" s="768">
        <f t="shared" si="12"/>
        <v>0</v>
      </c>
      <c r="F29" s="770">
        <f>F30+F31</f>
        <v>0</v>
      </c>
      <c r="G29" s="774">
        <f>G30+G31</f>
        <v>0</v>
      </c>
      <c r="H29" s="1075">
        <f>H30+H31</f>
        <v>0</v>
      </c>
      <c r="I29" s="773">
        <f t="shared" ref="I29:P29" si="16">I30+I31</f>
        <v>0</v>
      </c>
      <c r="J29" s="774">
        <f t="shared" si="16"/>
        <v>0</v>
      </c>
      <c r="K29" s="770">
        <f t="shared" si="16"/>
        <v>0</v>
      </c>
      <c r="L29" s="774">
        <f t="shared" si="16"/>
        <v>0</v>
      </c>
      <c r="M29" s="773">
        <f t="shared" si="16"/>
        <v>0</v>
      </c>
      <c r="N29" s="773">
        <f t="shared" si="16"/>
        <v>0</v>
      </c>
      <c r="O29" s="774">
        <f t="shared" si="16"/>
        <v>0</v>
      </c>
      <c r="P29" s="770">
        <f t="shared" si="16"/>
        <v>0</v>
      </c>
      <c r="Q29" s="768">
        <f t="shared" si="14"/>
        <v>0</v>
      </c>
      <c r="R29" s="1255" t="str">
        <f t="shared" si="5"/>
        <v>OK</v>
      </c>
    </row>
    <row r="30" spans="1:20" ht="17.25" customHeight="1" thickBot="1" x14ac:dyDescent="0.3">
      <c r="A30" s="131"/>
      <c r="B30" s="1023" t="s">
        <v>459</v>
      </c>
      <c r="C30" s="765" t="s">
        <v>186</v>
      </c>
      <c r="D30" s="769">
        <f>2.25%*D25</f>
        <v>0</v>
      </c>
      <c r="E30" s="769">
        <f t="shared" si="12"/>
        <v>0</v>
      </c>
      <c r="F30" s="769">
        <f>2.25%*F25</f>
        <v>0</v>
      </c>
      <c r="G30" s="1046">
        <f>2.25%*G25</f>
        <v>0</v>
      </c>
      <c r="H30" s="1048">
        <f t="shared" ref="H30:P30" si="17">2.25%*H25</f>
        <v>0</v>
      </c>
      <c r="I30" s="1048">
        <f t="shared" si="17"/>
        <v>0</v>
      </c>
      <c r="J30" s="1046">
        <f t="shared" si="17"/>
        <v>0</v>
      </c>
      <c r="K30" s="769">
        <f t="shared" si="17"/>
        <v>0</v>
      </c>
      <c r="L30" s="1046">
        <f t="shared" si="17"/>
        <v>0</v>
      </c>
      <c r="M30" s="1048">
        <f t="shared" si="17"/>
        <v>0</v>
      </c>
      <c r="N30" s="1048">
        <f t="shared" si="17"/>
        <v>0</v>
      </c>
      <c r="O30" s="1046">
        <f t="shared" si="17"/>
        <v>0</v>
      </c>
      <c r="P30" s="769">
        <f t="shared" si="17"/>
        <v>0</v>
      </c>
      <c r="Q30" s="769">
        <f t="shared" ref="Q30:Q37" si="18">D30-E30</f>
        <v>0</v>
      </c>
      <c r="R30" s="1255" t="str">
        <f t="shared" si="5"/>
        <v>OK</v>
      </c>
    </row>
    <row r="31" spans="1:20" ht="17.25" customHeight="1" thickBot="1" x14ac:dyDescent="0.3">
      <c r="A31" s="131"/>
      <c r="B31" s="1023" t="s">
        <v>460</v>
      </c>
      <c r="C31" s="765" t="s">
        <v>186</v>
      </c>
      <c r="D31" s="769">
        <f>2.25%*D27</f>
        <v>0</v>
      </c>
      <c r="E31" s="769">
        <f t="shared" si="12"/>
        <v>0</v>
      </c>
      <c r="F31" s="769">
        <f>2.25%*F27</f>
        <v>0</v>
      </c>
      <c r="G31" s="1046">
        <f>2.25%*G27</f>
        <v>0</v>
      </c>
      <c r="H31" s="1048">
        <f>2.25%*H27</f>
        <v>0</v>
      </c>
      <c r="I31" s="1048">
        <f t="shared" ref="I31:P31" si="19">2.25%*I27</f>
        <v>0</v>
      </c>
      <c r="J31" s="2763">
        <f t="shared" si="19"/>
        <v>0</v>
      </c>
      <c r="K31" s="769">
        <f t="shared" si="19"/>
        <v>0</v>
      </c>
      <c r="L31" s="2764">
        <f t="shared" si="19"/>
        <v>0</v>
      </c>
      <c r="M31" s="1048">
        <f t="shared" si="19"/>
        <v>0</v>
      </c>
      <c r="N31" s="1048">
        <f t="shared" si="19"/>
        <v>0</v>
      </c>
      <c r="O31" s="2763">
        <f t="shared" si="19"/>
        <v>0</v>
      </c>
      <c r="P31" s="769">
        <f t="shared" si="19"/>
        <v>0</v>
      </c>
      <c r="Q31" s="769">
        <f>D31-E31</f>
        <v>0</v>
      </c>
      <c r="R31" s="1255" t="str">
        <f t="shared" si="5"/>
        <v>OK</v>
      </c>
    </row>
    <row r="32" spans="1:20" ht="30" customHeight="1" thickBot="1" x14ac:dyDescent="0.3">
      <c r="A32" s="131"/>
      <c r="B32" s="137" t="s">
        <v>517</v>
      </c>
      <c r="C32" s="765" t="s">
        <v>186</v>
      </c>
      <c r="D32" s="770">
        <f>D33+D35</f>
        <v>0</v>
      </c>
      <c r="E32" s="768">
        <f t="shared" si="12"/>
        <v>0</v>
      </c>
      <c r="F32" s="770">
        <f>F33+F35</f>
        <v>0</v>
      </c>
      <c r="G32" s="774">
        <f>G33+G35</f>
        <v>0</v>
      </c>
      <c r="H32" s="773">
        <f>H33+H35</f>
        <v>0</v>
      </c>
      <c r="I32" s="773">
        <f t="shared" ref="I32:P32" si="20">I33+I35</f>
        <v>0</v>
      </c>
      <c r="J32" s="774">
        <f t="shared" si="20"/>
        <v>0</v>
      </c>
      <c r="K32" s="770">
        <f t="shared" si="20"/>
        <v>0</v>
      </c>
      <c r="L32" s="774">
        <f t="shared" si="20"/>
        <v>0</v>
      </c>
      <c r="M32" s="1075">
        <f t="shared" si="20"/>
        <v>0</v>
      </c>
      <c r="N32" s="773">
        <f t="shared" si="20"/>
        <v>0</v>
      </c>
      <c r="O32" s="774">
        <f t="shared" si="20"/>
        <v>0</v>
      </c>
      <c r="P32" s="770">
        <f t="shared" si="20"/>
        <v>0</v>
      </c>
      <c r="Q32" s="768">
        <f t="shared" si="18"/>
        <v>0</v>
      </c>
      <c r="R32" s="1255" t="str">
        <f t="shared" si="5"/>
        <v>OK</v>
      </c>
    </row>
    <row r="33" spans="1:18" ht="27.75" customHeight="1" thickBot="1" x14ac:dyDescent="0.3">
      <c r="A33" s="131"/>
      <c r="B33" s="1023" t="s">
        <v>567</v>
      </c>
      <c r="C33" s="765" t="s">
        <v>186</v>
      </c>
      <c r="D33" s="1801"/>
      <c r="E33" s="769">
        <f t="shared" si="12"/>
        <v>0</v>
      </c>
      <c r="F33" s="1782"/>
      <c r="G33" s="1787"/>
      <c r="H33" s="1788"/>
      <c r="I33" s="1789"/>
      <c r="J33" s="1787"/>
      <c r="K33" s="1790"/>
      <c r="L33" s="1787"/>
      <c r="M33" s="1788"/>
      <c r="N33" s="1788"/>
      <c r="O33" s="1787"/>
      <c r="P33" s="1790"/>
      <c r="Q33" s="769">
        <f t="shared" si="18"/>
        <v>0</v>
      </c>
      <c r="R33" s="1255" t="str">
        <f t="shared" si="5"/>
        <v>OK</v>
      </c>
    </row>
    <row r="34" spans="1:18" ht="16.5" customHeight="1" thickBot="1" x14ac:dyDescent="0.3">
      <c r="A34" s="131"/>
      <c r="B34" s="1076" t="s">
        <v>564</v>
      </c>
      <c r="C34" s="909" t="s">
        <v>186</v>
      </c>
      <c r="D34" s="1790"/>
      <c r="E34" s="769">
        <f t="shared" si="12"/>
        <v>0</v>
      </c>
      <c r="F34" s="1782"/>
      <c r="G34" s="1787"/>
      <c r="H34" s="1788"/>
      <c r="I34" s="1789"/>
      <c r="J34" s="1787"/>
      <c r="K34" s="1790"/>
      <c r="L34" s="1787"/>
      <c r="M34" s="1788"/>
      <c r="N34" s="1788"/>
      <c r="O34" s="1787"/>
      <c r="P34" s="1790"/>
      <c r="Q34" s="769">
        <f t="shared" si="18"/>
        <v>0</v>
      </c>
      <c r="R34" s="1255" t="str">
        <f t="shared" si="5"/>
        <v>OK</v>
      </c>
    </row>
    <row r="35" spans="1:18" ht="24" customHeight="1" thickBot="1" x14ac:dyDescent="0.3">
      <c r="A35" s="131"/>
      <c r="B35" s="1023" t="s">
        <v>568</v>
      </c>
      <c r="C35" s="765" t="s">
        <v>186</v>
      </c>
      <c r="D35" s="1801"/>
      <c r="E35" s="769">
        <f t="shared" si="12"/>
        <v>0</v>
      </c>
      <c r="F35" s="2750">
        <f t="shared" ref="F35:P35" si="21">$D$35*F11</f>
        <v>0</v>
      </c>
      <c r="G35" s="2751">
        <f>$D$35*G11</f>
        <v>0</v>
      </c>
      <c r="H35" s="2752">
        <f t="shared" si="21"/>
        <v>0</v>
      </c>
      <c r="I35" s="2752">
        <f t="shared" si="21"/>
        <v>0</v>
      </c>
      <c r="J35" s="2751">
        <f t="shared" si="21"/>
        <v>0</v>
      </c>
      <c r="K35" s="2750">
        <f t="shared" si="21"/>
        <v>0</v>
      </c>
      <c r="L35" s="2751">
        <f t="shared" si="21"/>
        <v>0</v>
      </c>
      <c r="M35" s="2752">
        <f t="shared" si="21"/>
        <v>0</v>
      </c>
      <c r="N35" s="2752">
        <f t="shared" si="21"/>
        <v>0</v>
      </c>
      <c r="O35" s="2751">
        <f t="shared" si="21"/>
        <v>0</v>
      </c>
      <c r="P35" s="2750">
        <f t="shared" si="21"/>
        <v>0</v>
      </c>
      <c r="Q35" s="769">
        <f>D35-E35</f>
        <v>0</v>
      </c>
      <c r="R35" s="1255" t="str">
        <f t="shared" si="5"/>
        <v>OK</v>
      </c>
    </row>
    <row r="36" spans="1:18" ht="19.5" customHeight="1" thickBot="1" x14ac:dyDescent="0.3">
      <c r="A36" s="805"/>
      <c r="B36" s="1076" t="s">
        <v>544</v>
      </c>
      <c r="C36" s="806" t="s">
        <v>186</v>
      </c>
      <c r="D36" s="1791"/>
      <c r="E36" s="807">
        <f t="shared" si="12"/>
        <v>0</v>
      </c>
      <c r="F36" s="1791"/>
      <c r="G36" s="1792"/>
      <c r="H36" s="1793"/>
      <c r="I36" s="1794"/>
      <c r="J36" s="1792"/>
      <c r="K36" s="1791"/>
      <c r="L36" s="1792"/>
      <c r="M36" s="1793"/>
      <c r="N36" s="1793"/>
      <c r="O36" s="1792"/>
      <c r="P36" s="1791"/>
      <c r="Q36" s="1706">
        <f t="shared" si="18"/>
        <v>0</v>
      </c>
      <c r="R36" s="1255" t="str">
        <f t="shared" si="5"/>
        <v>OK</v>
      </c>
    </row>
    <row r="37" spans="1:18" s="241" customFormat="1" ht="25.5" customHeight="1" thickBot="1" x14ac:dyDescent="0.3">
      <c r="A37" s="914" t="s">
        <v>113</v>
      </c>
      <c r="B37" s="915" t="s">
        <v>514</v>
      </c>
      <c r="C37" s="242" t="s">
        <v>186</v>
      </c>
      <c r="D37" s="1795"/>
      <c r="E37" s="510">
        <f t="shared" si="12"/>
        <v>0</v>
      </c>
      <c r="F37" s="1795"/>
      <c r="G37" s="1796"/>
      <c r="H37" s="1797"/>
      <c r="I37" s="1798"/>
      <c r="J37" s="1799"/>
      <c r="K37" s="1795"/>
      <c r="L37" s="1796"/>
      <c r="M37" s="1799"/>
      <c r="N37" s="1797"/>
      <c r="O37" s="1796"/>
      <c r="P37" s="1795"/>
      <c r="Q37" s="510">
        <f t="shared" si="18"/>
        <v>0</v>
      </c>
      <c r="R37" s="1255" t="str">
        <f t="shared" si="5"/>
        <v>OK</v>
      </c>
    </row>
    <row r="38" spans="1:18" ht="26.25" customHeight="1" thickBot="1" x14ac:dyDescent="0.3">
      <c r="A38" s="228" t="s">
        <v>114</v>
      </c>
      <c r="B38" s="226" t="s">
        <v>612</v>
      </c>
      <c r="C38" s="242" t="s">
        <v>351</v>
      </c>
      <c r="D38" s="751">
        <f>IF(D22=0,0,D23/D22/12)</f>
        <v>0</v>
      </c>
      <c r="E38" s="751">
        <f>IF(E22=0,0,E23/E22/12)</f>
        <v>0</v>
      </c>
      <c r="F38" s="751">
        <f t="shared" ref="F38:Q38" si="22">IF(F22=0,0,F23/F22/12)</f>
        <v>0</v>
      </c>
      <c r="G38" s="757">
        <f t="shared" si="22"/>
        <v>0</v>
      </c>
      <c r="H38" s="933">
        <f t="shared" si="22"/>
        <v>0</v>
      </c>
      <c r="I38" s="916">
        <f t="shared" si="22"/>
        <v>0</v>
      </c>
      <c r="J38" s="758">
        <f t="shared" si="22"/>
        <v>0</v>
      </c>
      <c r="K38" s="751">
        <f t="shared" si="22"/>
        <v>0</v>
      </c>
      <c r="L38" s="757">
        <f t="shared" si="22"/>
        <v>0</v>
      </c>
      <c r="M38" s="933">
        <f t="shared" si="22"/>
        <v>0</v>
      </c>
      <c r="N38" s="933">
        <f t="shared" si="22"/>
        <v>0</v>
      </c>
      <c r="O38" s="931">
        <f t="shared" si="22"/>
        <v>0</v>
      </c>
      <c r="P38" s="751">
        <f t="shared" si="22"/>
        <v>0</v>
      </c>
      <c r="Q38" s="751">
        <f t="shared" si="22"/>
        <v>0</v>
      </c>
      <c r="R38" s="1255" t="str">
        <f t="shared" si="5"/>
        <v>OK</v>
      </c>
    </row>
    <row r="39" spans="1:18" s="1267" customFormat="1" ht="24.75" customHeight="1" thickBot="1" x14ac:dyDescent="0.3">
      <c r="A39" s="1262" t="s">
        <v>115</v>
      </c>
      <c r="B39" s="1261" t="s">
        <v>854</v>
      </c>
      <c r="C39" s="1263" t="s">
        <v>351</v>
      </c>
      <c r="D39" s="1264">
        <f t="shared" ref="D39:Q39" si="23">IF(D22=0,0,D24/D22/12)</f>
        <v>0</v>
      </c>
      <c r="E39" s="1264">
        <f t="shared" si="23"/>
        <v>0</v>
      </c>
      <c r="F39" s="1264">
        <f t="shared" si="23"/>
        <v>0</v>
      </c>
      <c r="G39" s="1265">
        <f t="shared" si="23"/>
        <v>0</v>
      </c>
      <c r="H39" s="2616">
        <f t="shared" si="23"/>
        <v>0</v>
      </c>
      <c r="I39" s="2617">
        <f t="shared" si="23"/>
        <v>0</v>
      </c>
      <c r="J39" s="2618">
        <f t="shared" si="23"/>
        <v>0</v>
      </c>
      <c r="K39" s="1264">
        <f t="shared" si="23"/>
        <v>0</v>
      </c>
      <c r="L39" s="1265">
        <f t="shared" si="23"/>
        <v>0</v>
      </c>
      <c r="M39" s="2616">
        <f t="shared" si="23"/>
        <v>0</v>
      </c>
      <c r="N39" s="2616">
        <f t="shared" si="23"/>
        <v>0</v>
      </c>
      <c r="O39" s="1266">
        <f t="shared" si="23"/>
        <v>0</v>
      </c>
      <c r="P39" s="1264">
        <f t="shared" si="23"/>
        <v>0</v>
      </c>
      <c r="Q39" s="1264">
        <f t="shared" si="23"/>
        <v>0</v>
      </c>
      <c r="R39" s="1255" t="str">
        <f t="shared" si="5"/>
        <v>OK</v>
      </c>
    </row>
    <row r="40" spans="1:18" x14ac:dyDescent="0.25">
      <c r="B40" s="1723" t="s">
        <v>562</v>
      </c>
      <c r="Q40" s="116"/>
    </row>
    <row r="41" spans="1:18" ht="15.75" thickBot="1" x14ac:dyDescent="0.3">
      <c r="B41" s="500"/>
      <c r="Q41" s="116"/>
    </row>
    <row r="42" spans="1:18" ht="19.5" thickBot="1" x14ac:dyDescent="0.3">
      <c r="B42" s="563" t="s">
        <v>736</v>
      </c>
      <c r="J42" s="561">
        <f>J6</f>
        <v>2025</v>
      </c>
      <c r="Q42" s="2588" t="s">
        <v>737</v>
      </c>
    </row>
    <row r="43" spans="1:18" ht="23.45" customHeight="1" thickBot="1" x14ac:dyDescent="0.3">
      <c r="A43" s="3169" t="s">
        <v>11</v>
      </c>
      <c r="B43" s="3154" t="s">
        <v>75</v>
      </c>
      <c r="C43" s="3148" t="s">
        <v>5</v>
      </c>
      <c r="D43" s="2904" t="s">
        <v>131</v>
      </c>
      <c r="E43" s="3157" t="s">
        <v>676</v>
      </c>
      <c r="F43" s="3158"/>
      <c r="G43" s="3158"/>
      <c r="H43" s="3158"/>
      <c r="I43" s="3158"/>
      <c r="J43" s="3158"/>
      <c r="K43" s="3158"/>
      <c r="L43" s="3158"/>
      <c r="M43" s="3158"/>
      <c r="N43" s="3158"/>
      <c r="O43" s="3158"/>
      <c r="P43" s="3159"/>
      <c r="Q43" s="3166" t="s">
        <v>107</v>
      </c>
    </row>
    <row r="44" spans="1:18" ht="22.9" customHeight="1" thickBot="1" x14ac:dyDescent="0.3">
      <c r="A44" s="3170"/>
      <c r="B44" s="3155"/>
      <c r="C44" s="3149"/>
      <c r="D44" s="2905"/>
      <c r="E44" s="2862" t="s">
        <v>509</v>
      </c>
      <c r="F44" s="3172" t="s">
        <v>283</v>
      </c>
      <c r="G44" s="3160" t="s">
        <v>321</v>
      </c>
      <c r="H44" s="3161"/>
      <c r="I44" s="3161"/>
      <c r="J44" s="3162"/>
      <c r="K44" s="2823" t="s">
        <v>4</v>
      </c>
      <c r="L44" s="3163" t="s">
        <v>329</v>
      </c>
      <c r="M44" s="3164"/>
      <c r="N44" s="3164"/>
      <c r="O44" s="3165"/>
      <c r="P44" s="3166" t="s">
        <v>241</v>
      </c>
      <c r="Q44" s="3167"/>
    </row>
    <row r="45" spans="1:18" ht="47.25" customHeight="1" thickBot="1" x14ac:dyDescent="0.3">
      <c r="A45" s="3171"/>
      <c r="B45" s="3156"/>
      <c r="C45" s="3150"/>
      <c r="D45" s="2906"/>
      <c r="E45" s="2852"/>
      <c r="F45" s="3173"/>
      <c r="G45" s="2536" t="s">
        <v>305</v>
      </c>
      <c r="H45" s="2536" t="s">
        <v>306</v>
      </c>
      <c r="I45" s="2536" t="s">
        <v>307</v>
      </c>
      <c r="J45" s="2536" t="s">
        <v>313</v>
      </c>
      <c r="K45" s="2961"/>
      <c r="L45" s="273" t="s">
        <v>333</v>
      </c>
      <c r="M45" s="274" t="s">
        <v>842</v>
      </c>
      <c r="N45" s="277" t="s">
        <v>334</v>
      </c>
      <c r="O45" s="275" t="s">
        <v>502</v>
      </c>
      <c r="P45" s="3168"/>
      <c r="Q45" s="3168"/>
    </row>
    <row r="46" spans="1:18" ht="15.75" thickBot="1" x14ac:dyDescent="0.3">
      <c r="A46" s="228" t="s">
        <v>102</v>
      </c>
      <c r="B46" s="199">
        <v>1</v>
      </c>
      <c r="C46" s="761">
        <v>2</v>
      </c>
      <c r="D46" s="242">
        <v>3</v>
      </c>
      <c r="E46" s="146">
        <v>4</v>
      </c>
      <c r="F46" s="146">
        <v>5</v>
      </c>
      <c r="G46" s="198">
        <f>E46+1</f>
        <v>5</v>
      </c>
      <c r="H46" s="276">
        <f t="shared" ref="H46:Q46" si="24">G46+1</f>
        <v>6</v>
      </c>
      <c r="I46" s="276">
        <f t="shared" si="24"/>
        <v>7</v>
      </c>
      <c r="J46" s="199">
        <f t="shared" si="24"/>
        <v>8</v>
      </c>
      <c r="K46" s="198">
        <f t="shared" si="24"/>
        <v>9</v>
      </c>
      <c r="L46" s="198">
        <f t="shared" si="24"/>
        <v>10</v>
      </c>
      <c r="M46" s="276">
        <f t="shared" si="24"/>
        <v>11</v>
      </c>
      <c r="N46" s="276">
        <f t="shared" si="24"/>
        <v>12</v>
      </c>
      <c r="O46" s="199">
        <f t="shared" si="24"/>
        <v>13</v>
      </c>
      <c r="P46" s="198">
        <f t="shared" si="24"/>
        <v>14</v>
      </c>
      <c r="Q46" s="146">
        <f t="shared" si="24"/>
        <v>15</v>
      </c>
    </row>
    <row r="47" spans="1:18" ht="15.75" thickBot="1" x14ac:dyDescent="0.3">
      <c r="A47" s="134"/>
      <c r="B47" s="227" t="s">
        <v>126</v>
      </c>
      <c r="C47" s="760"/>
      <c r="D47" s="504">
        <v>1</v>
      </c>
      <c r="E47" s="943">
        <f>SUM(F47:P47)</f>
        <v>5.822416302765648E-3</v>
      </c>
      <c r="F47" s="1781">
        <f>IF($D$48=0,0,F48/$D$48)</f>
        <v>0</v>
      </c>
      <c r="G47" s="1781">
        <f>4/687</f>
        <v>5.822416302765648E-3</v>
      </c>
      <c r="H47" s="1781">
        <f t="shared" ref="H47:J47" si="25">IF($D$48=0,0,H48/$D$48)</f>
        <v>0</v>
      </c>
      <c r="I47" s="1781">
        <f t="shared" si="25"/>
        <v>0</v>
      </c>
      <c r="J47" s="1781">
        <f t="shared" si="25"/>
        <v>0</v>
      </c>
      <c r="K47" s="1781">
        <f t="shared" ref="K47" si="26">IF($D$48=0,0,K48/$D$48)</f>
        <v>0</v>
      </c>
      <c r="L47" s="1781">
        <f t="shared" ref="L47" si="27">IF($D$48=0,0,L48/$D$48)</f>
        <v>0</v>
      </c>
      <c r="M47" s="1781">
        <f t="shared" ref="M47" si="28">IF($D$48=0,0,M48/$D$48)</f>
        <v>0</v>
      </c>
      <c r="N47" s="1781">
        <f t="shared" ref="N47" si="29">IF($D$48=0,0,N48/$D$48)</f>
        <v>0</v>
      </c>
      <c r="O47" s="1781">
        <f t="shared" ref="O47" si="30">IF($D$48=0,0,O48/$D$48)</f>
        <v>0</v>
      </c>
      <c r="P47" s="1781">
        <f t="shared" ref="P47" si="31">IF($D$48=0,0,P48/$D$48)</f>
        <v>0</v>
      </c>
      <c r="Q47" s="1044">
        <f>D47-E47</f>
        <v>0.9941775836972343</v>
      </c>
      <c r="R47" s="1255" t="str">
        <f>IF(Q47&lt;0,"ERR!","OK")</f>
        <v>OK</v>
      </c>
    </row>
    <row r="48" spans="1:18" ht="15.75" thickBot="1" x14ac:dyDescent="0.3">
      <c r="A48" s="132" t="s">
        <v>86</v>
      </c>
      <c r="B48" s="136" t="s">
        <v>129</v>
      </c>
      <c r="C48" s="762" t="s">
        <v>45</v>
      </c>
      <c r="D48" s="1268">
        <f t="shared" ref="D48:Q48" si="32">SUM(D49:D52)</f>
        <v>0</v>
      </c>
      <c r="E48" s="1268">
        <f t="shared" si="32"/>
        <v>0</v>
      </c>
      <c r="F48" s="1269">
        <f t="shared" si="32"/>
        <v>0</v>
      </c>
      <c r="G48" s="1272">
        <f t="shared" si="32"/>
        <v>0</v>
      </c>
      <c r="H48" s="1269">
        <f t="shared" si="32"/>
        <v>0</v>
      </c>
      <c r="I48" s="1269">
        <f t="shared" si="32"/>
        <v>0</v>
      </c>
      <c r="J48" s="1273">
        <f t="shared" si="32"/>
        <v>0</v>
      </c>
      <c r="K48" s="1268">
        <f t="shared" si="32"/>
        <v>0</v>
      </c>
      <c r="L48" s="1268">
        <f t="shared" si="32"/>
        <v>0</v>
      </c>
      <c r="M48" s="1272">
        <f t="shared" si="32"/>
        <v>0</v>
      </c>
      <c r="N48" s="1270">
        <f t="shared" si="32"/>
        <v>0</v>
      </c>
      <c r="O48" s="1273">
        <f t="shared" si="32"/>
        <v>0</v>
      </c>
      <c r="P48" s="1268">
        <f t="shared" si="32"/>
        <v>0</v>
      </c>
      <c r="Q48" s="1268">
        <f t="shared" si="32"/>
        <v>0</v>
      </c>
      <c r="R48" s="1255" t="str">
        <f t="shared" ref="R48:R75" si="33">IF(Q48&lt;0,"ERR!","OK")</f>
        <v>OK</v>
      </c>
    </row>
    <row r="49" spans="1:18" ht="15.75" thickBot="1" x14ac:dyDescent="0.3">
      <c r="A49" s="133"/>
      <c r="B49" s="2518" t="s">
        <v>456</v>
      </c>
      <c r="C49" s="763" t="s">
        <v>45</v>
      </c>
      <c r="D49" s="1775"/>
      <c r="E49" s="1064">
        <f>SUM(F49:P49)</f>
        <v>0</v>
      </c>
      <c r="F49" s="1777"/>
      <c r="G49" s="1802"/>
      <c r="H49" s="1778"/>
      <c r="I49" s="1778"/>
      <c r="J49" s="1780"/>
      <c r="K49" s="1777"/>
      <c r="L49" s="1803"/>
      <c r="M49" s="1779"/>
      <c r="N49" s="1779"/>
      <c r="O49" s="1780"/>
      <c r="P49" s="1777"/>
      <c r="Q49" s="1275">
        <f>D49-E49</f>
        <v>0</v>
      </c>
      <c r="R49" s="1255" t="str">
        <f t="shared" si="33"/>
        <v>OK</v>
      </c>
    </row>
    <row r="50" spans="1:18" ht="15.75" thickBot="1" x14ac:dyDescent="0.3">
      <c r="A50" s="133"/>
      <c r="B50" s="2518" t="s">
        <v>458</v>
      </c>
      <c r="C50" s="763" t="s">
        <v>45</v>
      </c>
      <c r="D50" s="1775"/>
      <c r="E50" s="1064">
        <f>SUM(F50:P50)</f>
        <v>0</v>
      </c>
      <c r="F50" s="1777"/>
      <c r="G50" s="1802"/>
      <c r="H50" s="1778"/>
      <c r="I50" s="1778"/>
      <c r="J50" s="1780"/>
      <c r="K50" s="1777"/>
      <c r="L50" s="1803"/>
      <c r="M50" s="1779"/>
      <c r="N50" s="1779"/>
      <c r="O50" s="1780"/>
      <c r="P50" s="1777"/>
      <c r="Q50" s="1275">
        <f>D50-E50</f>
        <v>0</v>
      </c>
      <c r="R50" s="1255" t="str">
        <f t="shared" si="33"/>
        <v>OK</v>
      </c>
    </row>
    <row r="51" spans="1:18" ht="15.75" thickBot="1" x14ac:dyDescent="0.3">
      <c r="A51" s="133"/>
      <c r="B51" s="2518" t="s">
        <v>457</v>
      </c>
      <c r="C51" s="763" t="s">
        <v>45</v>
      </c>
      <c r="D51" s="1775"/>
      <c r="E51" s="1064">
        <f>SUM(F51:P51)</f>
        <v>0</v>
      </c>
      <c r="F51" s="1777"/>
      <c r="G51" s="1802"/>
      <c r="H51" s="1778"/>
      <c r="I51" s="1778"/>
      <c r="J51" s="1780"/>
      <c r="K51" s="1777"/>
      <c r="L51" s="1803"/>
      <c r="M51" s="1779"/>
      <c r="N51" s="1779"/>
      <c r="O51" s="1780"/>
      <c r="P51" s="1777"/>
      <c r="Q51" s="1275">
        <f>D51-E51</f>
        <v>0</v>
      </c>
      <c r="R51" s="1255" t="str">
        <f t="shared" si="33"/>
        <v>OK</v>
      </c>
    </row>
    <row r="52" spans="1:18" ht="15.75" thickBot="1" x14ac:dyDescent="0.3">
      <c r="A52" s="135"/>
      <c r="B52" s="2518" t="s">
        <v>569</v>
      </c>
      <c r="C52" s="763" t="s">
        <v>45</v>
      </c>
      <c r="D52" s="1775"/>
      <c r="E52" s="1064">
        <f>SUM(F52:P52)</f>
        <v>0</v>
      </c>
      <c r="F52" s="1804"/>
      <c r="G52" s="1805"/>
      <c r="H52" s="1806"/>
      <c r="I52" s="1806"/>
      <c r="J52" s="1807"/>
      <c r="K52" s="1808"/>
      <c r="L52" s="1809"/>
      <c r="M52" s="1810"/>
      <c r="N52" s="1810"/>
      <c r="O52" s="1811"/>
      <c r="P52" s="1804"/>
      <c r="Q52" s="1275">
        <f>D52-E52</f>
        <v>0</v>
      </c>
      <c r="R52" s="1255" t="str">
        <f t="shared" si="33"/>
        <v>OK</v>
      </c>
    </row>
    <row r="53" spans="1:18" ht="15.75" thickBot="1" x14ac:dyDescent="0.3">
      <c r="A53" s="132" t="s">
        <v>110</v>
      </c>
      <c r="B53" s="136" t="s">
        <v>130</v>
      </c>
      <c r="C53" s="764" t="s">
        <v>45</v>
      </c>
      <c r="D53" s="1065">
        <f t="shared" ref="D53:Q53" si="34">SUM(D54:D57)</f>
        <v>0</v>
      </c>
      <c r="E53" s="1065">
        <f>SUM(E54:E57)</f>
        <v>0</v>
      </c>
      <c r="F53" s="1065">
        <f t="shared" si="34"/>
        <v>0</v>
      </c>
      <c r="G53" s="1069">
        <f t="shared" si="34"/>
        <v>0</v>
      </c>
      <c r="H53" s="1066">
        <f t="shared" si="34"/>
        <v>0</v>
      </c>
      <c r="I53" s="1066">
        <f t="shared" si="34"/>
        <v>0</v>
      </c>
      <c r="J53" s="1274">
        <f t="shared" si="34"/>
        <v>0</v>
      </c>
      <c r="K53" s="1065">
        <f t="shared" si="34"/>
        <v>0</v>
      </c>
      <c r="L53" s="1065">
        <f t="shared" si="34"/>
        <v>0</v>
      </c>
      <c r="M53" s="1069">
        <f t="shared" si="34"/>
        <v>0</v>
      </c>
      <c r="N53" s="1067">
        <f t="shared" si="34"/>
        <v>0</v>
      </c>
      <c r="O53" s="1274">
        <f t="shared" si="34"/>
        <v>0</v>
      </c>
      <c r="P53" s="1065">
        <f t="shared" si="34"/>
        <v>0</v>
      </c>
      <c r="Q53" s="1065">
        <f t="shared" si="34"/>
        <v>0</v>
      </c>
      <c r="R53" s="1255" t="str">
        <f t="shared" si="33"/>
        <v>OK</v>
      </c>
    </row>
    <row r="54" spans="1:18" ht="15.75" thickBot="1" x14ac:dyDescent="0.3">
      <c r="A54" s="133"/>
      <c r="B54" s="2518" t="s">
        <v>456</v>
      </c>
      <c r="C54" s="763" t="s">
        <v>45</v>
      </c>
      <c r="D54" s="1775"/>
      <c r="E54" s="1064">
        <f>SUM(F54:P54)</f>
        <v>0</v>
      </c>
      <c r="F54" s="2744">
        <f>$D$54*F$47</f>
        <v>0</v>
      </c>
      <c r="G54" s="2753">
        <f>D54*G$47</f>
        <v>0</v>
      </c>
      <c r="H54" s="2746">
        <f>D54*H$47</f>
        <v>0</v>
      </c>
      <c r="I54" s="2754">
        <f>D54*I$47</f>
        <v>0</v>
      </c>
      <c r="J54" s="2755">
        <f>D54*J$47</f>
        <v>0</v>
      </c>
      <c r="K54" s="2744">
        <f>D54*K$47</f>
        <v>0</v>
      </c>
      <c r="L54" s="2756">
        <f>D54*L$47</f>
        <v>0</v>
      </c>
      <c r="M54" s="2754">
        <f>D54*M$47</f>
        <v>0</v>
      </c>
      <c r="N54" s="2754">
        <f>D54*N$47</f>
        <v>0</v>
      </c>
      <c r="O54" s="2754">
        <f>D54*O$47</f>
        <v>0</v>
      </c>
      <c r="P54" s="2755">
        <f>D54*P$47</f>
        <v>0</v>
      </c>
      <c r="Q54" s="1275">
        <f>D54-E54</f>
        <v>0</v>
      </c>
      <c r="R54" s="1255" t="str">
        <f t="shared" si="33"/>
        <v>OK</v>
      </c>
    </row>
    <row r="55" spans="1:18" ht="15.75" thickBot="1" x14ac:dyDescent="0.3">
      <c r="A55" s="133"/>
      <c r="B55" s="2518" t="s">
        <v>458</v>
      </c>
      <c r="C55" s="763" t="s">
        <v>45</v>
      </c>
      <c r="D55" s="1775"/>
      <c r="E55" s="1064">
        <f>SUM(F55:P55)</f>
        <v>0</v>
      </c>
      <c r="F55" s="2744">
        <f>D55*F$47</f>
        <v>0</v>
      </c>
      <c r="G55" s="2753">
        <f>D55*G$47</f>
        <v>0</v>
      </c>
      <c r="H55" s="2746">
        <f>D55*H$47</f>
        <v>0</v>
      </c>
      <c r="I55" s="2754">
        <f>D55*I$47</f>
        <v>0</v>
      </c>
      <c r="J55" s="2755">
        <f>D55*J$47</f>
        <v>0</v>
      </c>
      <c r="K55" s="2744">
        <f>D55*K$47</f>
        <v>0</v>
      </c>
      <c r="L55" s="2756">
        <f>D55*L$47</f>
        <v>0</v>
      </c>
      <c r="M55" s="2754">
        <f>D55*M$47</f>
        <v>0</v>
      </c>
      <c r="N55" s="2754">
        <f>D55*N$47</f>
        <v>0</v>
      </c>
      <c r="O55" s="2754">
        <f>D55*O$47</f>
        <v>0</v>
      </c>
      <c r="P55" s="2755">
        <f>D55*P$47</f>
        <v>0</v>
      </c>
      <c r="Q55" s="1275">
        <f>D55-E55</f>
        <v>0</v>
      </c>
      <c r="R55" s="1255" t="str">
        <f t="shared" si="33"/>
        <v>OK</v>
      </c>
    </row>
    <row r="56" spans="1:18" ht="15.75" thickBot="1" x14ac:dyDescent="0.3">
      <c r="A56" s="133"/>
      <c r="B56" s="2518" t="s">
        <v>457</v>
      </c>
      <c r="C56" s="763" t="s">
        <v>45</v>
      </c>
      <c r="D56" s="1775"/>
      <c r="E56" s="1064">
        <f>SUM(F56:P56)</f>
        <v>0</v>
      </c>
      <c r="F56" s="2744">
        <f>D56*F$47</f>
        <v>0</v>
      </c>
      <c r="G56" s="2753">
        <f>D56*G$47</f>
        <v>0</v>
      </c>
      <c r="H56" s="2746">
        <f>D56*H$47</f>
        <v>0</v>
      </c>
      <c r="I56" s="2754">
        <f>D56*I$47</f>
        <v>0</v>
      </c>
      <c r="J56" s="2755">
        <f>D56*J$47</f>
        <v>0</v>
      </c>
      <c r="K56" s="2744">
        <f>D56*K$47</f>
        <v>0</v>
      </c>
      <c r="L56" s="2756">
        <f>D56*L$47</f>
        <v>0</v>
      </c>
      <c r="M56" s="2754">
        <f>D56*M$47</f>
        <v>0</v>
      </c>
      <c r="N56" s="2754">
        <f>D56*N$47</f>
        <v>0</v>
      </c>
      <c r="O56" s="2745">
        <f>D56*O$47</f>
        <v>0</v>
      </c>
      <c r="P56" s="2755">
        <f>D56*P$47</f>
        <v>0</v>
      </c>
      <c r="Q56" s="1275">
        <f>D56-E56</f>
        <v>0</v>
      </c>
      <c r="R56" s="1255" t="str">
        <f t="shared" si="33"/>
        <v>OK</v>
      </c>
    </row>
    <row r="57" spans="1:18" ht="15.75" thickBot="1" x14ac:dyDescent="0.3">
      <c r="A57" s="134"/>
      <c r="B57" s="2518" t="s">
        <v>569</v>
      </c>
      <c r="C57" s="763" t="s">
        <v>45</v>
      </c>
      <c r="D57" s="1776"/>
      <c r="E57" s="1064">
        <f>SUM(F57:P57)</f>
        <v>0</v>
      </c>
      <c r="F57" s="2744">
        <f>D57*F$47</f>
        <v>0</v>
      </c>
      <c r="G57" s="2753">
        <f>D57*G$47</f>
        <v>0</v>
      </c>
      <c r="H57" s="2746">
        <f>D57*H$47</f>
        <v>0</v>
      </c>
      <c r="I57" s="2754">
        <f>D57*I$47</f>
        <v>0</v>
      </c>
      <c r="J57" s="2755">
        <f>D57*J$47</f>
        <v>0</v>
      </c>
      <c r="K57" s="2744">
        <f>D57*K$47</f>
        <v>0</v>
      </c>
      <c r="L57" s="2753">
        <f>D57*L$47</f>
        <v>0</v>
      </c>
      <c r="M57" s="2754">
        <f>D57*M$47</f>
        <v>0</v>
      </c>
      <c r="N57" s="2754">
        <f>D57*N$47</f>
        <v>0</v>
      </c>
      <c r="O57" s="2745">
        <f>D57*O$47</f>
        <v>0</v>
      </c>
      <c r="P57" s="2755">
        <f>D57*P$47</f>
        <v>0</v>
      </c>
      <c r="Q57" s="1275">
        <f>D57-E57</f>
        <v>0</v>
      </c>
      <c r="R57" s="1255" t="str">
        <f t="shared" si="33"/>
        <v>OK</v>
      </c>
    </row>
    <row r="58" spans="1:18" ht="15.75" thickBot="1" x14ac:dyDescent="0.3">
      <c r="A58" s="1058" t="s">
        <v>111</v>
      </c>
      <c r="B58" s="1062" t="s">
        <v>180</v>
      </c>
      <c r="C58" s="1063" t="s">
        <v>45</v>
      </c>
      <c r="D58" s="1070">
        <f t="shared" ref="D58:Q58" si="35">D48+D53</f>
        <v>0</v>
      </c>
      <c r="E58" s="1070">
        <f t="shared" si="35"/>
        <v>0</v>
      </c>
      <c r="F58" s="1070">
        <f t="shared" si="35"/>
        <v>0</v>
      </c>
      <c r="G58" s="1074">
        <f t="shared" si="35"/>
        <v>0</v>
      </c>
      <c r="H58" s="1071">
        <f t="shared" si="35"/>
        <v>0</v>
      </c>
      <c r="I58" s="1071">
        <f t="shared" si="35"/>
        <v>0</v>
      </c>
      <c r="J58" s="1073">
        <f t="shared" si="35"/>
        <v>0</v>
      </c>
      <c r="K58" s="1070">
        <f t="shared" si="35"/>
        <v>0</v>
      </c>
      <c r="L58" s="1074">
        <f t="shared" si="35"/>
        <v>0</v>
      </c>
      <c r="M58" s="1072">
        <f t="shared" si="35"/>
        <v>0</v>
      </c>
      <c r="N58" s="1072">
        <f t="shared" si="35"/>
        <v>0</v>
      </c>
      <c r="O58" s="1073">
        <f t="shared" si="35"/>
        <v>0</v>
      </c>
      <c r="P58" s="1070">
        <f t="shared" si="35"/>
        <v>0</v>
      </c>
      <c r="Q58" s="1070">
        <f t="shared" si="35"/>
        <v>0</v>
      </c>
      <c r="R58" s="1255" t="str">
        <f t="shared" si="33"/>
        <v>OK</v>
      </c>
    </row>
    <row r="59" spans="1:18" ht="16.5" thickTop="1" thickBot="1" x14ac:dyDescent="0.3">
      <c r="A59" s="133" t="s">
        <v>112</v>
      </c>
      <c r="B59" s="1052" t="s">
        <v>287</v>
      </c>
      <c r="C59" s="766" t="s">
        <v>186</v>
      </c>
      <c r="D59" s="920">
        <f>D60+D65+D68</f>
        <v>0</v>
      </c>
      <c r="E59" s="920">
        <f>E60+E65+E68</f>
        <v>0</v>
      </c>
      <c r="F59" s="920">
        <f t="shared" ref="F59:Q59" si="36">F60+F65+F68</f>
        <v>0</v>
      </c>
      <c r="G59" s="1078">
        <f t="shared" si="36"/>
        <v>0</v>
      </c>
      <c r="H59" s="929">
        <f>H60+H65+H68</f>
        <v>0</v>
      </c>
      <c r="I59" s="922">
        <f t="shared" si="36"/>
        <v>0</v>
      </c>
      <c r="J59" s="1050">
        <f t="shared" si="36"/>
        <v>0</v>
      </c>
      <c r="K59" s="920">
        <f t="shared" si="36"/>
        <v>0</v>
      </c>
      <c r="L59" s="1078">
        <f t="shared" si="36"/>
        <v>0</v>
      </c>
      <c r="M59" s="923">
        <f t="shared" si="36"/>
        <v>0</v>
      </c>
      <c r="N59" s="923">
        <f t="shared" si="36"/>
        <v>0</v>
      </c>
      <c r="O59" s="924">
        <f t="shared" si="36"/>
        <v>0</v>
      </c>
      <c r="P59" s="920">
        <f t="shared" si="36"/>
        <v>0</v>
      </c>
      <c r="Q59" s="920">
        <f t="shared" si="36"/>
        <v>0</v>
      </c>
      <c r="R59" s="1255" t="str">
        <f t="shared" si="33"/>
        <v>OK</v>
      </c>
    </row>
    <row r="60" spans="1:18" ht="15.75" thickBot="1" x14ac:dyDescent="0.3">
      <c r="A60" s="131"/>
      <c r="B60" s="137" t="s">
        <v>515</v>
      </c>
      <c r="C60" s="765" t="s">
        <v>186</v>
      </c>
      <c r="D60" s="770">
        <f>D61+D63</f>
        <v>0</v>
      </c>
      <c r="E60" s="768">
        <f t="shared" ref="E60:E73" si="37">SUM(F60:P60)</f>
        <v>0</v>
      </c>
      <c r="F60" s="770">
        <f t="shared" ref="F60:P60" si="38">F61+F63</f>
        <v>0</v>
      </c>
      <c r="G60" s="1079">
        <f t="shared" si="38"/>
        <v>0</v>
      </c>
      <c r="H60" s="774">
        <f t="shared" si="38"/>
        <v>0</v>
      </c>
      <c r="I60" s="773">
        <f t="shared" si="38"/>
        <v>0</v>
      </c>
      <c r="J60" s="772">
        <f t="shared" si="38"/>
        <v>0</v>
      </c>
      <c r="K60" s="770">
        <f t="shared" si="38"/>
        <v>0</v>
      </c>
      <c r="L60" s="1079">
        <f t="shared" si="38"/>
        <v>0</v>
      </c>
      <c r="M60" s="773">
        <f t="shared" si="38"/>
        <v>0</v>
      </c>
      <c r="N60" s="773">
        <f t="shared" si="38"/>
        <v>0</v>
      </c>
      <c r="O60" s="772">
        <f t="shared" si="38"/>
        <v>0</v>
      </c>
      <c r="P60" s="770">
        <f t="shared" si="38"/>
        <v>0</v>
      </c>
      <c r="Q60" s="768">
        <f>D60-E60</f>
        <v>0</v>
      </c>
      <c r="R60" s="1255" t="str">
        <f t="shared" si="33"/>
        <v>OK</v>
      </c>
    </row>
    <row r="61" spans="1:18" ht="15.75" thickBot="1" x14ac:dyDescent="0.3">
      <c r="A61" s="131"/>
      <c r="B61" s="1023" t="s">
        <v>565</v>
      </c>
      <c r="C61" s="765" t="s">
        <v>186</v>
      </c>
      <c r="D61" s="1800"/>
      <c r="E61" s="769">
        <f t="shared" si="37"/>
        <v>0</v>
      </c>
      <c r="F61" s="1782"/>
      <c r="G61" s="1812"/>
      <c r="H61" s="1783"/>
      <c r="I61" s="1784"/>
      <c r="J61" s="1783"/>
      <c r="K61" s="1782"/>
      <c r="L61" s="1812"/>
      <c r="M61" s="1784"/>
      <c r="N61" s="1784"/>
      <c r="O61" s="1783"/>
      <c r="P61" s="1782"/>
      <c r="Q61" s="769">
        <f t="shared" ref="Q61:Q73" si="39">D61-E61</f>
        <v>0</v>
      </c>
      <c r="R61" s="1255" t="str">
        <f t="shared" si="33"/>
        <v>OK</v>
      </c>
    </row>
    <row r="62" spans="1:18" ht="26.25" thickBot="1" x14ac:dyDescent="0.3">
      <c r="A62" s="131"/>
      <c r="B62" s="1076" t="s">
        <v>543</v>
      </c>
      <c r="C62" s="909" t="s">
        <v>186</v>
      </c>
      <c r="D62" s="1782"/>
      <c r="E62" s="769">
        <f t="shared" si="37"/>
        <v>0</v>
      </c>
      <c r="F62" s="1782"/>
      <c r="G62" s="1812"/>
      <c r="H62" s="1783"/>
      <c r="I62" s="1784"/>
      <c r="J62" s="1783"/>
      <c r="K62" s="1782"/>
      <c r="L62" s="1812"/>
      <c r="M62" s="1784"/>
      <c r="N62" s="1784"/>
      <c r="O62" s="1783"/>
      <c r="P62" s="1782"/>
      <c r="Q62" s="769">
        <f t="shared" si="39"/>
        <v>0</v>
      </c>
      <c r="R62" s="1255" t="str">
        <f t="shared" si="33"/>
        <v>OK</v>
      </c>
    </row>
    <row r="63" spans="1:18" ht="15.75" thickBot="1" x14ac:dyDescent="0.3">
      <c r="A63" s="131"/>
      <c r="B63" s="1023" t="s">
        <v>566</v>
      </c>
      <c r="C63" s="765" t="s">
        <v>186</v>
      </c>
      <c r="D63" s="1800"/>
      <c r="E63" s="769">
        <f t="shared" si="37"/>
        <v>0</v>
      </c>
      <c r="F63" s="2750">
        <f t="shared" ref="F63:P63" si="40">$D$63*F47</f>
        <v>0</v>
      </c>
      <c r="G63" s="2759">
        <f>$D$63*G47</f>
        <v>0</v>
      </c>
      <c r="H63" s="2751">
        <f t="shared" si="40"/>
        <v>0</v>
      </c>
      <c r="I63" s="2752">
        <f t="shared" si="40"/>
        <v>0</v>
      </c>
      <c r="J63" s="2760">
        <f t="shared" si="40"/>
        <v>0</v>
      </c>
      <c r="K63" s="2750">
        <f t="shared" si="40"/>
        <v>0</v>
      </c>
      <c r="L63" s="2759">
        <f t="shared" si="40"/>
        <v>0</v>
      </c>
      <c r="M63" s="2752">
        <f t="shared" si="40"/>
        <v>0</v>
      </c>
      <c r="N63" s="2752">
        <f t="shared" si="40"/>
        <v>0</v>
      </c>
      <c r="O63" s="2760">
        <f t="shared" si="40"/>
        <v>0</v>
      </c>
      <c r="P63" s="2750">
        <f t="shared" si="40"/>
        <v>0</v>
      </c>
      <c r="Q63" s="769">
        <f t="shared" si="39"/>
        <v>0</v>
      </c>
      <c r="R63" s="1255" t="str">
        <f t="shared" si="33"/>
        <v>OK</v>
      </c>
    </row>
    <row r="64" spans="1:18" s="241" customFormat="1" ht="26.25" thickBot="1" x14ac:dyDescent="0.3">
      <c r="A64" s="803"/>
      <c r="B64" s="1076" t="s">
        <v>545</v>
      </c>
      <c r="C64" s="765" t="s">
        <v>186</v>
      </c>
      <c r="D64" s="1782"/>
      <c r="E64" s="769">
        <f t="shared" si="37"/>
        <v>0</v>
      </c>
      <c r="F64" s="1782"/>
      <c r="G64" s="1812"/>
      <c r="H64" s="1783"/>
      <c r="I64" s="1784"/>
      <c r="J64" s="1783"/>
      <c r="K64" s="1782"/>
      <c r="L64" s="1812"/>
      <c r="M64" s="1784"/>
      <c r="N64" s="1784"/>
      <c r="O64" s="1783"/>
      <c r="P64" s="1782"/>
      <c r="Q64" s="769">
        <f t="shared" si="39"/>
        <v>0</v>
      </c>
      <c r="R64" s="1255" t="str">
        <f t="shared" si="33"/>
        <v>OK</v>
      </c>
    </row>
    <row r="65" spans="1:18" ht="15.75" thickBot="1" x14ac:dyDescent="0.3">
      <c r="A65" s="131"/>
      <c r="B65" s="137" t="s">
        <v>516</v>
      </c>
      <c r="C65" s="765" t="s">
        <v>186</v>
      </c>
      <c r="D65" s="770">
        <f>D66+D67</f>
        <v>0</v>
      </c>
      <c r="E65" s="768">
        <f t="shared" si="37"/>
        <v>0</v>
      </c>
      <c r="F65" s="770">
        <f t="shared" ref="F65:P65" si="41">F66+F67</f>
        <v>0</v>
      </c>
      <c r="G65" s="1079">
        <f t="shared" si="41"/>
        <v>0</v>
      </c>
      <c r="H65" s="774">
        <f t="shared" si="41"/>
        <v>0</v>
      </c>
      <c r="I65" s="773">
        <f t="shared" si="41"/>
        <v>0</v>
      </c>
      <c r="J65" s="772">
        <f t="shared" si="41"/>
        <v>0</v>
      </c>
      <c r="K65" s="770">
        <f t="shared" si="41"/>
        <v>0</v>
      </c>
      <c r="L65" s="1079">
        <f t="shared" si="41"/>
        <v>0</v>
      </c>
      <c r="M65" s="773">
        <f t="shared" si="41"/>
        <v>0</v>
      </c>
      <c r="N65" s="773">
        <f t="shared" si="41"/>
        <v>0</v>
      </c>
      <c r="O65" s="772">
        <f t="shared" si="41"/>
        <v>0</v>
      </c>
      <c r="P65" s="770">
        <f t="shared" si="41"/>
        <v>0</v>
      </c>
      <c r="Q65" s="768">
        <f t="shared" si="39"/>
        <v>0</v>
      </c>
      <c r="R65" s="1255" t="str">
        <f t="shared" si="33"/>
        <v>OK</v>
      </c>
    </row>
    <row r="66" spans="1:18" ht="15.75" thickBot="1" x14ac:dyDescent="0.3">
      <c r="A66" s="131"/>
      <c r="B66" s="1023" t="s">
        <v>459</v>
      </c>
      <c r="C66" s="765" t="s">
        <v>186</v>
      </c>
      <c r="D66" s="768">
        <f>2.25%*D61</f>
        <v>0</v>
      </c>
      <c r="E66" s="769">
        <f t="shared" si="37"/>
        <v>0</v>
      </c>
      <c r="F66" s="769">
        <f>2.25%*F61</f>
        <v>0</v>
      </c>
      <c r="G66" s="1049">
        <f t="shared" ref="G66:P66" si="42">2.25%*G61</f>
        <v>0</v>
      </c>
      <c r="H66" s="1046">
        <f t="shared" si="42"/>
        <v>0</v>
      </c>
      <c r="I66" s="1048">
        <f t="shared" si="42"/>
        <v>0</v>
      </c>
      <c r="J66" s="767">
        <f>2.25%*J61</f>
        <v>0</v>
      </c>
      <c r="K66" s="769">
        <f t="shared" si="42"/>
        <v>0</v>
      </c>
      <c r="L66" s="1049">
        <f t="shared" si="42"/>
        <v>0</v>
      </c>
      <c r="M66" s="1048">
        <f t="shared" si="42"/>
        <v>0</v>
      </c>
      <c r="N66" s="1048">
        <f t="shared" si="42"/>
        <v>0</v>
      </c>
      <c r="O66" s="767">
        <f t="shared" si="42"/>
        <v>0</v>
      </c>
      <c r="P66" s="769">
        <f t="shared" si="42"/>
        <v>0</v>
      </c>
      <c r="Q66" s="769">
        <f t="shared" si="39"/>
        <v>0</v>
      </c>
      <c r="R66" s="1255" t="str">
        <f t="shared" si="33"/>
        <v>OK</v>
      </c>
    </row>
    <row r="67" spans="1:18" ht="15.75" thickBot="1" x14ac:dyDescent="0.3">
      <c r="A67" s="131"/>
      <c r="B67" s="1023" t="s">
        <v>460</v>
      </c>
      <c r="C67" s="765" t="s">
        <v>186</v>
      </c>
      <c r="D67" s="768">
        <f>2.25%*D63</f>
        <v>0</v>
      </c>
      <c r="E67" s="769">
        <f t="shared" si="37"/>
        <v>0</v>
      </c>
      <c r="F67" s="2747">
        <f>2.25%*F63</f>
        <v>0</v>
      </c>
      <c r="G67" s="2757">
        <f>2.25%*G63</f>
        <v>0</v>
      </c>
      <c r="H67" s="2748">
        <f t="shared" ref="H67:P67" si="43">2.25%*H63</f>
        <v>0</v>
      </c>
      <c r="I67" s="2749">
        <f t="shared" si="43"/>
        <v>0</v>
      </c>
      <c r="J67" s="2758">
        <f>2.25%*J63</f>
        <v>0</v>
      </c>
      <c r="K67" s="2747">
        <f t="shared" si="43"/>
        <v>0</v>
      </c>
      <c r="L67" s="2757">
        <f t="shared" si="43"/>
        <v>0</v>
      </c>
      <c r="M67" s="2749">
        <f t="shared" si="43"/>
        <v>0</v>
      </c>
      <c r="N67" s="2749">
        <f t="shared" si="43"/>
        <v>0</v>
      </c>
      <c r="O67" s="2758">
        <f t="shared" si="43"/>
        <v>0</v>
      </c>
      <c r="P67" s="2747">
        <f t="shared" si="43"/>
        <v>0</v>
      </c>
      <c r="Q67" s="769">
        <f t="shared" si="39"/>
        <v>0</v>
      </c>
      <c r="R67" s="1255" t="str">
        <f t="shared" si="33"/>
        <v>OK</v>
      </c>
    </row>
    <row r="68" spans="1:18" ht="26.25" thickBot="1" x14ac:dyDescent="0.3">
      <c r="A68" s="131"/>
      <c r="B68" s="137" t="s">
        <v>517</v>
      </c>
      <c r="C68" s="765" t="s">
        <v>186</v>
      </c>
      <c r="D68" s="770">
        <f>D69+D71</f>
        <v>0</v>
      </c>
      <c r="E68" s="768">
        <f t="shared" si="37"/>
        <v>0</v>
      </c>
      <c r="F68" s="770">
        <f t="shared" ref="F68:P68" si="44">F69+F71</f>
        <v>0</v>
      </c>
      <c r="G68" s="1079">
        <f t="shared" si="44"/>
        <v>0</v>
      </c>
      <c r="H68" s="774">
        <f t="shared" si="44"/>
        <v>0</v>
      </c>
      <c r="I68" s="773">
        <f t="shared" si="44"/>
        <v>0</v>
      </c>
      <c r="J68" s="772">
        <f t="shared" si="44"/>
        <v>0</v>
      </c>
      <c r="K68" s="770">
        <f t="shared" si="44"/>
        <v>0</v>
      </c>
      <c r="L68" s="1079">
        <f t="shared" si="44"/>
        <v>0</v>
      </c>
      <c r="M68" s="773">
        <f t="shared" si="44"/>
        <v>0</v>
      </c>
      <c r="N68" s="773">
        <f t="shared" si="44"/>
        <v>0</v>
      </c>
      <c r="O68" s="772">
        <f t="shared" si="44"/>
        <v>0</v>
      </c>
      <c r="P68" s="770">
        <f t="shared" si="44"/>
        <v>0</v>
      </c>
      <c r="Q68" s="768">
        <f t="shared" si="39"/>
        <v>0</v>
      </c>
      <c r="R68" s="1255" t="str">
        <f t="shared" si="33"/>
        <v>OK</v>
      </c>
    </row>
    <row r="69" spans="1:18" ht="24.75" customHeight="1" thickBot="1" x14ac:dyDescent="0.3">
      <c r="A69" s="131"/>
      <c r="B69" s="1023" t="s">
        <v>546</v>
      </c>
      <c r="C69" s="765" t="s">
        <v>186</v>
      </c>
      <c r="D69" s="1800"/>
      <c r="E69" s="769">
        <f t="shared" si="37"/>
        <v>0</v>
      </c>
      <c r="F69" s="1782"/>
      <c r="G69" s="1812"/>
      <c r="H69" s="1783"/>
      <c r="I69" s="1784"/>
      <c r="J69" s="1783"/>
      <c r="K69" s="1782"/>
      <c r="L69" s="1812"/>
      <c r="M69" s="1784"/>
      <c r="N69" s="1784"/>
      <c r="O69" s="1783"/>
      <c r="P69" s="1782"/>
      <c r="Q69" s="769">
        <f t="shared" si="39"/>
        <v>0</v>
      </c>
      <c r="R69" s="1255" t="str">
        <f t="shared" si="33"/>
        <v>OK</v>
      </c>
    </row>
    <row r="70" spans="1:18" ht="13.5" customHeight="1" thickBot="1" x14ac:dyDescent="0.3">
      <c r="A70" s="131"/>
      <c r="B70" s="1076" t="s">
        <v>564</v>
      </c>
      <c r="C70" s="909" t="s">
        <v>186</v>
      </c>
      <c r="D70" s="1782"/>
      <c r="E70" s="769">
        <f t="shared" si="37"/>
        <v>0</v>
      </c>
      <c r="F70" s="1782"/>
      <c r="G70" s="1812"/>
      <c r="H70" s="1784"/>
      <c r="I70" s="1784"/>
      <c r="J70" s="1783"/>
      <c r="K70" s="1782"/>
      <c r="L70" s="1812"/>
      <c r="M70" s="1784"/>
      <c r="N70" s="1784"/>
      <c r="O70" s="1783"/>
      <c r="P70" s="1782"/>
      <c r="Q70" s="769">
        <f t="shared" si="39"/>
        <v>0</v>
      </c>
      <c r="R70" s="1255" t="str">
        <f t="shared" si="33"/>
        <v>OK</v>
      </c>
    </row>
    <row r="71" spans="1:18" ht="29.25" customHeight="1" thickBot="1" x14ac:dyDescent="0.3">
      <c r="A71" s="131"/>
      <c r="B71" s="1023" t="s">
        <v>547</v>
      </c>
      <c r="C71" s="765" t="s">
        <v>186</v>
      </c>
      <c r="D71" s="1800"/>
      <c r="E71" s="769">
        <f t="shared" si="37"/>
        <v>0</v>
      </c>
      <c r="F71" s="2750">
        <f t="shared" ref="F71:P71" si="45">$D$71*F47</f>
        <v>0</v>
      </c>
      <c r="G71" s="2759">
        <f t="shared" si="45"/>
        <v>0</v>
      </c>
      <c r="H71" s="2752">
        <f t="shared" si="45"/>
        <v>0</v>
      </c>
      <c r="I71" s="2752">
        <f t="shared" si="45"/>
        <v>0</v>
      </c>
      <c r="J71" s="2760">
        <f t="shared" si="45"/>
        <v>0</v>
      </c>
      <c r="K71" s="2750">
        <f t="shared" si="45"/>
        <v>0</v>
      </c>
      <c r="L71" s="2759">
        <f t="shared" si="45"/>
        <v>0</v>
      </c>
      <c r="M71" s="2752">
        <f t="shared" si="45"/>
        <v>0</v>
      </c>
      <c r="N71" s="2752">
        <f t="shared" si="45"/>
        <v>0</v>
      </c>
      <c r="O71" s="2760">
        <f t="shared" si="45"/>
        <v>0</v>
      </c>
      <c r="P71" s="2750">
        <f t="shared" si="45"/>
        <v>0</v>
      </c>
      <c r="Q71" s="769">
        <f t="shared" si="39"/>
        <v>0</v>
      </c>
      <c r="R71" s="1255" t="str">
        <f t="shared" si="33"/>
        <v>OK</v>
      </c>
    </row>
    <row r="72" spans="1:18" ht="15.75" thickBot="1" x14ac:dyDescent="0.3">
      <c r="A72" s="805"/>
      <c r="B72" s="1076" t="s">
        <v>544</v>
      </c>
      <c r="C72" s="806" t="s">
        <v>186</v>
      </c>
      <c r="D72" s="1817"/>
      <c r="E72" s="807">
        <f t="shared" si="37"/>
        <v>0</v>
      </c>
      <c r="F72" s="1791"/>
      <c r="G72" s="1813"/>
      <c r="H72" s="1814"/>
      <c r="I72" s="1815"/>
      <c r="J72" s="1816"/>
      <c r="K72" s="1817"/>
      <c r="L72" s="1818"/>
      <c r="M72" s="1815"/>
      <c r="N72" s="1819"/>
      <c r="O72" s="1816"/>
      <c r="P72" s="1817"/>
      <c r="Q72" s="807">
        <f t="shared" si="39"/>
        <v>0</v>
      </c>
      <c r="R72" s="1255" t="str">
        <f t="shared" si="33"/>
        <v>OK</v>
      </c>
    </row>
    <row r="73" spans="1:18" ht="26.25" thickBot="1" x14ac:dyDescent="0.3">
      <c r="A73" s="228" t="s">
        <v>113</v>
      </c>
      <c r="B73" s="226" t="s">
        <v>514</v>
      </c>
      <c r="C73" s="242" t="s">
        <v>186</v>
      </c>
      <c r="D73" s="1795"/>
      <c r="E73" s="510">
        <f t="shared" si="37"/>
        <v>0</v>
      </c>
      <c r="F73" s="1795"/>
      <c r="G73" s="2619"/>
      <c r="H73" s="1821"/>
      <c r="I73" s="1824"/>
      <c r="J73" s="1821"/>
      <c r="K73" s="1822"/>
      <c r="L73" s="1823"/>
      <c r="M73" s="1824"/>
      <c r="N73" s="1820"/>
      <c r="O73" s="1821"/>
      <c r="P73" s="1822"/>
      <c r="Q73" s="808">
        <f t="shared" si="39"/>
        <v>0</v>
      </c>
      <c r="R73" s="1255" t="str">
        <f t="shared" si="33"/>
        <v>OK</v>
      </c>
    </row>
    <row r="74" spans="1:18" ht="26.25" thickBot="1" x14ac:dyDescent="0.3">
      <c r="A74" s="228" t="s">
        <v>114</v>
      </c>
      <c r="B74" s="226" t="s">
        <v>612</v>
      </c>
      <c r="C74" s="242" t="s">
        <v>351</v>
      </c>
      <c r="D74" s="751">
        <f>IF(D58=0,0,D59/D58/12)</f>
        <v>0</v>
      </c>
      <c r="E74" s="751">
        <f t="shared" ref="E74:Q74" si="46">IF(E58=0,0,E59/E58/12)</f>
        <v>0</v>
      </c>
      <c r="F74" s="751">
        <f t="shared" si="46"/>
        <v>0</v>
      </c>
      <c r="G74" s="932">
        <f t="shared" si="46"/>
        <v>0</v>
      </c>
      <c r="H74" s="916">
        <f t="shared" si="46"/>
        <v>0</v>
      </c>
      <c r="I74" s="933">
        <f t="shared" si="46"/>
        <v>0</v>
      </c>
      <c r="J74" s="931">
        <f t="shared" si="46"/>
        <v>0</v>
      </c>
      <c r="K74" s="751">
        <f t="shared" si="46"/>
        <v>0</v>
      </c>
      <c r="L74" s="757">
        <f t="shared" si="46"/>
        <v>0</v>
      </c>
      <c r="M74" s="933">
        <f t="shared" si="46"/>
        <v>0</v>
      </c>
      <c r="N74" s="916">
        <f t="shared" si="46"/>
        <v>0</v>
      </c>
      <c r="O74" s="758">
        <f t="shared" si="46"/>
        <v>0</v>
      </c>
      <c r="P74" s="751">
        <f t="shared" si="46"/>
        <v>0</v>
      </c>
      <c r="Q74" s="751">
        <f t="shared" si="46"/>
        <v>0</v>
      </c>
      <c r="R74" s="1255" t="str">
        <f t="shared" si="33"/>
        <v>OK</v>
      </c>
    </row>
    <row r="75" spans="1:18" s="911" customFormat="1" ht="26.25" thickBot="1" x14ac:dyDescent="0.3">
      <c r="A75" s="926" t="s">
        <v>115</v>
      </c>
      <c r="B75" s="1261" t="s">
        <v>854</v>
      </c>
      <c r="C75" s="927" t="s">
        <v>351</v>
      </c>
      <c r="D75" s="1264">
        <f>IF(D58=0,0,D60/D58/12)</f>
        <v>0</v>
      </c>
      <c r="E75" s="1264">
        <f t="shared" ref="E75:Q75" si="47">IF(E58=0,0,E60/E58/12)</f>
        <v>0</v>
      </c>
      <c r="F75" s="1264">
        <f t="shared" si="47"/>
        <v>0</v>
      </c>
      <c r="G75" s="2615">
        <f t="shared" si="47"/>
        <v>0</v>
      </c>
      <c r="H75" s="2617">
        <f t="shared" si="47"/>
        <v>0</v>
      </c>
      <c r="I75" s="2616">
        <f t="shared" si="47"/>
        <v>0</v>
      </c>
      <c r="J75" s="1266">
        <f t="shared" si="47"/>
        <v>0</v>
      </c>
      <c r="K75" s="1264">
        <f t="shared" si="47"/>
        <v>0</v>
      </c>
      <c r="L75" s="1265">
        <f t="shared" si="47"/>
        <v>0</v>
      </c>
      <c r="M75" s="2616">
        <f t="shared" si="47"/>
        <v>0</v>
      </c>
      <c r="N75" s="2617">
        <f t="shared" si="47"/>
        <v>0</v>
      </c>
      <c r="O75" s="2618">
        <f t="shared" si="47"/>
        <v>0</v>
      </c>
      <c r="P75" s="1264">
        <f t="shared" si="47"/>
        <v>0</v>
      </c>
      <c r="Q75" s="1264">
        <f t="shared" si="47"/>
        <v>0</v>
      </c>
      <c r="R75" s="1255" t="str">
        <f t="shared" si="33"/>
        <v>OK</v>
      </c>
    </row>
    <row r="76" spans="1:18" ht="13.5" customHeight="1" x14ac:dyDescent="0.25">
      <c r="B76" s="500" t="s">
        <v>562</v>
      </c>
      <c r="D76" s="243"/>
      <c r="E76" s="12"/>
      <c r="F76" s="12"/>
      <c r="G76" s="12"/>
      <c r="H76" s="12"/>
    </row>
    <row r="77" spans="1:18" ht="15.75" thickBot="1" x14ac:dyDescent="0.3"/>
    <row r="78" spans="1:18" ht="22.15" customHeight="1" thickBot="1" x14ac:dyDescent="0.35">
      <c r="B78" s="566" t="s">
        <v>738</v>
      </c>
      <c r="C78" s="560"/>
      <c r="D78" s="120"/>
      <c r="E78" s="120"/>
      <c r="F78" s="120"/>
      <c r="G78" s="120"/>
      <c r="H78" s="120"/>
      <c r="I78" s="120"/>
      <c r="J78" s="561">
        <f>$C$2</f>
        <v>2026</v>
      </c>
      <c r="L78" s="120"/>
      <c r="M78" s="120"/>
      <c r="P78" s="279"/>
      <c r="Q78" s="2588" t="s">
        <v>739</v>
      </c>
    </row>
    <row r="79" spans="1:18" ht="21" customHeight="1" thickBot="1" x14ac:dyDescent="0.3">
      <c r="A79" s="3169" t="s">
        <v>11</v>
      </c>
      <c r="B79" s="3154" t="s">
        <v>75</v>
      </c>
      <c r="C79" s="3148" t="s">
        <v>5</v>
      </c>
      <c r="D79" s="2904" t="s">
        <v>131</v>
      </c>
      <c r="E79" s="3158" t="s">
        <v>403</v>
      </c>
      <c r="F79" s="3158"/>
      <c r="G79" s="3158"/>
      <c r="H79" s="3158"/>
      <c r="I79" s="3158"/>
      <c r="J79" s="3158"/>
      <c r="K79" s="3158"/>
      <c r="L79" s="3158"/>
      <c r="M79" s="3158"/>
      <c r="N79" s="3158"/>
      <c r="O79" s="3158"/>
      <c r="P79" s="3159"/>
      <c r="Q79" s="3166" t="s">
        <v>107</v>
      </c>
    </row>
    <row r="80" spans="1:18" ht="25.15" customHeight="1" thickBot="1" x14ac:dyDescent="0.3">
      <c r="A80" s="3170"/>
      <c r="B80" s="3155"/>
      <c r="C80" s="3149"/>
      <c r="D80" s="2905"/>
      <c r="E80" s="2862" t="s">
        <v>548</v>
      </c>
      <c r="F80" s="3172" t="s">
        <v>283</v>
      </c>
      <c r="G80" s="3161" t="s">
        <v>321</v>
      </c>
      <c r="H80" s="3161"/>
      <c r="I80" s="3161"/>
      <c r="J80" s="3162"/>
      <c r="K80" s="2823" t="s">
        <v>4</v>
      </c>
      <c r="L80" s="3163" t="s">
        <v>329</v>
      </c>
      <c r="M80" s="3164"/>
      <c r="N80" s="3164"/>
      <c r="O80" s="3165"/>
      <c r="P80" s="3166" t="s">
        <v>241</v>
      </c>
      <c r="Q80" s="3167"/>
    </row>
    <row r="81" spans="1:18" ht="51" customHeight="1" thickBot="1" x14ac:dyDescent="0.3">
      <c r="A81" s="3171"/>
      <c r="B81" s="3156"/>
      <c r="C81" s="3150"/>
      <c r="D81" s="2906"/>
      <c r="E81" s="2852"/>
      <c r="F81" s="3173"/>
      <c r="G81" s="2537" t="s">
        <v>305</v>
      </c>
      <c r="H81" s="2539" t="s">
        <v>306</v>
      </c>
      <c r="I81" s="2538" t="s">
        <v>307</v>
      </c>
      <c r="J81" s="2535" t="s">
        <v>313</v>
      </c>
      <c r="K81" s="2961"/>
      <c r="L81" s="273" t="s">
        <v>333</v>
      </c>
      <c r="M81" s="274" t="s">
        <v>842</v>
      </c>
      <c r="N81" s="277" t="s">
        <v>334</v>
      </c>
      <c r="O81" s="275" t="s">
        <v>502</v>
      </c>
      <c r="P81" s="3168"/>
      <c r="Q81" s="3168"/>
    </row>
    <row r="82" spans="1:18" ht="15.75" thickBot="1" x14ac:dyDescent="0.3">
      <c r="A82" s="228" t="s">
        <v>102</v>
      </c>
      <c r="B82" s="199">
        <v>1</v>
      </c>
      <c r="C82" s="761">
        <v>2</v>
      </c>
      <c r="D82" s="242">
        <v>3</v>
      </c>
      <c r="E82" s="146">
        <v>4</v>
      </c>
      <c r="F82" s="146">
        <v>5</v>
      </c>
      <c r="G82" s="199">
        <v>5</v>
      </c>
      <c r="H82" s="276">
        <f>G82+1</f>
        <v>6</v>
      </c>
      <c r="I82" s="928">
        <f>H82+1</f>
        <v>7</v>
      </c>
      <c r="J82" s="199">
        <f>I82+1</f>
        <v>8</v>
      </c>
      <c r="K82" s="198">
        <f>J82+1</f>
        <v>9</v>
      </c>
      <c r="L82" s="198">
        <f t="shared" ref="L82:Q82" si="48">K82+1</f>
        <v>10</v>
      </c>
      <c r="M82" s="276">
        <f t="shared" si="48"/>
        <v>11</v>
      </c>
      <c r="N82" s="276">
        <f t="shared" si="48"/>
        <v>12</v>
      </c>
      <c r="O82" s="199">
        <f t="shared" si="48"/>
        <v>13</v>
      </c>
      <c r="P82" s="198">
        <f t="shared" si="48"/>
        <v>14</v>
      </c>
      <c r="Q82" s="146">
        <f t="shared" si="48"/>
        <v>15</v>
      </c>
    </row>
    <row r="83" spans="1:18" ht="15.75" thickBot="1" x14ac:dyDescent="0.3">
      <c r="A83" s="228"/>
      <c r="B83" s="200" t="s">
        <v>126</v>
      </c>
      <c r="C83" s="242"/>
      <c r="D83" s="511">
        <v>1</v>
      </c>
      <c r="E83" s="943">
        <f>SUM(F83:P83)</f>
        <v>0</v>
      </c>
      <c r="F83" s="1238">
        <f>IF($D$84=0,0,F84/$D$84)</f>
        <v>0</v>
      </c>
      <c r="G83" s="1238">
        <f t="shared" ref="G83:P83" si="49">IF($D$84=0,0,G84/$D$84)</f>
        <v>0</v>
      </c>
      <c r="H83" s="1238">
        <f t="shared" si="49"/>
        <v>0</v>
      </c>
      <c r="I83" s="1238">
        <f t="shared" si="49"/>
        <v>0</v>
      </c>
      <c r="J83" s="1238">
        <f t="shared" si="49"/>
        <v>0</v>
      </c>
      <c r="K83" s="1238">
        <f t="shared" si="49"/>
        <v>0</v>
      </c>
      <c r="L83" s="1238">
        <f t="shared" si="49"/>
        <v>0</v>
      </c>
      <c r="M83" s="1238">
        <f t="shared" si="49"/>
        <v>0</v>
      </c>
      <c r="N83" s="1238">
        <f t="shared" si="49"/>
        <v>0</v>
      </c>
      <c r="O83" s="1238">
        <f t="shared" si="49"/>
        <v>0</v>
      </c>
      <c r="P83" s="1238">
        <f t="shared" si="49"/>
        <v>0</v>
      </c>
      <c r="Q83" s="1044">
        <f>D83-E83</f>
        <v>1</v>
      </c>
      <c r="R83" s="1255" t="str">
        <f t="shared" ref="R83:R111" si="50">IF(Q83&lt;0,"ERR!","OK")</f>
        <v>OK</v>
      </c>
    </row>
    <row r="84" spans="1:18" ht="15.75" thickBot="1" x14ac:dyDescent="0.3">
      <c r="A84" s="132" t="s">
        <v>128</v>
      </c>
      <c r="B84" s="136" t="s">
        <v>129</v>
      </c>
      <c r="C84" s="762" t="s">
        <v>45</v>
      </c>
      <c r="D84" s="1268">
        <f t="shared" ref="D84:Q84" si="51">SUM(D85:D88)</f>
        <v>0</v>
      </c>
      <c r="E84" s="1268">
        <f>SUM(E85:E88)</f>
        <v>0</v>
      </c>
      <c r="F84" s="1269">
        <f t="shared" si="51"/>
        <v>0</v>
      </c>
      <c r="G84" s="1272">
        <f t="shared" si="51"/>
        <v>0</v>
      </c>
      <c r="H84" s="1270">
        <f t="shared" si="51"/>
        <v>0</v>
      </c>
      <c r="I84" s="1269">
        <f t="shared" si="51"/>
        <v>0</v>
      </c>
      <c r="J84" s="1273">
        <f t="shared" si="51"/>
        <v>0</v>
      </c>
      <c r="K84" s="1268">
        <f t="shared" si="51"/>
        <v>0</v>
      </c>
      <c r="L84" s="1268">
        <f t="shared" si="51"/>
        <v>0</v>
      </c>
      <c r="M84" s="1272">
        <f t="shared" si="51"/>
        <v>0</v>
      </c>
      <c r="N84" s="1270">
        <f t="shared" si="51"/>
        <v>0</v>
      </c>
      <c r="O84" s="1273">
        <f t="shared" si="51"/>
        <v>0</v>
      </c>
      <c r="P84" s="1268">
        <f t="shared" si="51"/>
        <v>0</v>
      </c>
      <c r="Q84" s="505">
        <f t="shared" si="51"/>
        <v>0</v>
      </c>
      <c r="R84" s="1255" t="str">
        <f t="shared" si="50"/>
        <v>OK</v>
      </c>
    </row>
    <row r="85" spans="1:18" ht="15.75" thickBot="1" x14ac:dyDescent="0.3">
      <c r="A85" s="133"/>
      <c r="B85" s="2518" t="s">
        <v>456</v>
      </c>
      <c r="C85" s="763" t="s">
        <v>45</v>
      </c>
      <c r="D85" s="1775"/>
      <c r="E85" s="1064">
        <f>SUM(F85:P85)</f>
        <v>0</v>
      </c>
      <c r="F85" s="1777"/>
      <c r="G85" s="1802"/>
      <c r="H85" s="1779"/>
      <c r="I85" s="1778"/>
      <c r="J85" s="1780"/>
      <c r="K85" s="1777"/>
      <c r="L85" s="1803"/>
      <c r="M85" s="1779"/>
      <c r="N85" s="1779"/>
      <c r="O85" s="1780"/>
      <c r="P85" s="1777"/>
      <c r="Q85" s="767">
        <f>D85-E85</f>
        <v>0</v>
      </c>
      <c r="R85" s="1255" t="str">
        <f t="shared" si="50"/>
        <v>OK</v>
      </c>
    </row>
    <row r="86" spans="1:18" ht="15.75" thickBot="1" x14ac:dyDescent="0.3">
      <c r="A86" s="133"/>
      <c r="B86" s="2518" t="s">
        <v>458</v>
      </c>
      <c r="C86" s="763" t="s">
        <v>45</v>
      </c>
      <c r="D86" s="1775"/>
      <c r="E86" s="1064">
        <f>SUM(F86:P86)</f>
        <v>0</v>
      </c>
      <c r="F86" s="1777"/>
      <c r="G86" s="1802"/>
      <c r="H86" s="1779"/>
      <c r="I86" s="1778"/>
      <c r="J86" s="1780"/>
      <c r="K86" s="1777"/>
      <c r="L86" s="1803"/>
      <c r="M86" s="1779"/>
      <c r="N86" s="1779"/>
      <c r="O86" s="1780"/>
      <c r="P86" s="1777"/>
      <c r="Q86" s="767">
        <f>D86-E86</f>
        <v>0</v>
      </c>
      <c r="R86" s="1255" t="str">
        <f t="shared" si="50"/>
        <v>OK</v>
      </c>
    </row>
    <row r="87" spans="1:18" ht="15.75" thickBot="1" x14ac:dyDescent="0.3">
      <c r="A87" s="133"/>
      <c r="B87" s="2518" t="s">
        <v>457</v>
      </c>
      <c r="C87" s="763" t="s">
        <v>45</v>
      </c>
      <c r="D87" s="1775"/>
      <c r="E87" s="1064">
        <f>SUM(F87:P87)</f>
        <v>0</v>
      </c>
      <c r="F87" s="1777"/>
      <c r="G87" s="1802"/>
      <c r="H87" s="1779"/>
      <c r="I87" s="1778"/>
      <c r="J87" s="1780"/>
      <c r="K87" s="1777"/>
      <c r="L87" s="1803"/>
      <c r="M87" s="1779"/>
      <c r="N87" s="1779"/>
      <c r="O87" s="1780"/>
      <c r="P87" s="1777"/>
      <c r="Q87" s="767">
        <f>D87-E87</f>
        <v>0</v>
      </c>
      <c r="R87" s="1255" t="str">
        <f t="shared" si="50"/>
        <v>OK</v>
      </c>
    </row>
    <row r="88" spans="1:18" ht="15.75" thickBot="1" x14ac:dyDescent="0.3">
      <c r="A88" s="134"/>
      <c r="B88" s="2518" t="s">
        <v>569</v>
      </c>
      <c r="C88" s="763" t="s">
        <v>45</v>
      </c>
      <c r="D88" s="1775"/>
      <c r="E88" s="1064">
        <f>SUM(F88:P88)</f>
        <v>0</v>
      </c>
      <c r="F88" s="1777"/>
      <c r="G88" s="1802"/>
      <c r="H88" s="1779"/>
      <c r="I88" s="1778"/>
      <c r="J88" s="1780"/>
      <c r="K88" s="1777"/>
      <c r="L88" s="1803"/>
      <c r="M88" s="1779"/>
      <c r="N88" s="1779"/>
      <c r="O88" s="1780"/>
      <c r="P88" s="1777"/>
      <c r="Q88" s="767">
        <f>D88-E88</f>
        <v>0</v>
      </c>
      <c r="R88" s="1255" t="str">
        <f t="shared" si="50"/>
        <v>OK</v>
      </c>
    </row>
    <row r="89" spans="1:18" ht="15.75" thickBot="1" x14ac:dyDescent="0.3">
      <c r="A89" s="132" t="s">
        <v>110</v>
      </c>
      <c r="B89" s="136" t="s">
        <v>130</v>
      </c>
      <c r="C89" s="764" t="s">
        <v>45</v>
      </c>
      <c r="D89" s="1065">
        <f t="shared" ref="D89:Q89" si="52">SUM(D90:D93)</f>
        <v>0</v>
      </c>
      <c r="E89" s="1065">
        <f>SUM(E90:E93)</f>
        <v>0</v>
      </c>
      <c r="F89" s="1065">
        <f t="shared" si="52"/>
        <v>0</v>
      </c>
      <c r="G89" s="1069">
        <f t="shared" si="52"/>
        <v>0</v>
      </c>
      <c r="H89" s="1067">
        <f t="shared" si="52"/>
        <v>0</v>
      </c>
      <c r="I89" s="1066">
        <f t="shared" si="52"/>
        <v>0</v>
      </c>
      <c r="J89" s="1274">
        <f t="shared" si="52"/>
        <v>0</v>
      </c>
      <c r="K89" s="1065">
        <f t="shared" si="52"/>
        <v>0</v>
      </c>
      <c r="L89" s="1065">
        <f t="shared" si="52"/>
        <v>0</v>
      </c>
      <c r="M89" s="1069">
        <f t="shared" si="52"/>
        <v>0</v>
      </c>
      <c r="N89" s="1067">
        <f t="shared" si="52"/>
        <v>0</v>
      </c>
      <c r="O89" s="1274">
        <f t="shared" si="52"/>
        <v>0</v>
      </c>
      <c r="P89" s="1065">
        <f t="shared" si="52"/>
        <v>0</v>
      </c>
      <c r="Q89" s="506">
        <f t="shared" si="52"/>
        <v>0</v>
      </c>
      <c r="R89" s="1255" t="str">
        <f t="shared" si="50"/>
        <v>OK</v>
      </c>
    </row>
    <row r="90" spans="1:18" ht="15.75" thickBot="1" x14ac:dyDescent="0.3">
      <c r="A90" s="133"/>
      <c r="B90" s="2518" t="s">
        <v>456</v>
      </c>
      <c r="C90" s="763" t="s">
        <v>45</v>
      </c>
      <c r="D90" s="1775"/>
      <c r="E90" s="1064">
        <f>SUM(F90:P90)</f>
        <v>0</v>
      </c>
      <c r="F90" s="2744">
        <f>D90*$F$83</f>
        <v>0</v>
      </c>
      <c r="G90" s="2753">
        <f>$D$90*G83</f>
        <v>0</v>
      </c>
      <c r="H90" s="2746">
        <f>D90*$H$83</f>
        <v>0</v>
      </c>
      <c r="I90" s="2754">
        <f>D90*$I$83</f>
        <v>0</v>
      </c>
      <c r="J90" s="2755">
        <f>D90*$J$83</f>
        <v>0</v>
      </c>
      <c r="K90" s="2744">
        <f>D90*$K$83</f>
        <v>0</v>
      </c>
      <c r="L90" s="2756">
        <f>D90*$L$83</f>
        <v>0</v>
      </c>
      <c r="M90" s="2754">
        <f>D90*$M$83</f>
        <v>0</v>
      </c>
      <c r="N90" s="2754">
        <f>D90*$N$83</f>
        <v>0</v>
      </c>
      <c r="O90" s="2755">
        <f>D90*$O$83</f>
        <v>0</v>
      </c>
      <c r="P90" s="2744">
        <f>D90*$P$83</f>
        <v>0</v>
      </c>
      <c r="Q90" s="767">
        <f>D90-E90</f>
        <v>0</v>
      </c>
      <c r="R90" s="1255" t="str">
        <f t="shared" si="50"/>
        <v>OK</v>
      </c>
    </row>
    <row r="91" spans="1:18" ht="15.75" thickBot="1" x14ac:dyDescent="0.3">
      <c r="A91" s="133"/>
      <c r="B91" s="2518" t="s">
        <v>458</v>
      </c>
      <c r="C91" s="763" t="s">
        <v>45</v>
      </c>
      <c r="D91" s="1775"/>
      <c r="E91" s="1064">
        <f>SUM(F91:P91)</f>
        <v>0</v>
      </c>
      <c r="F91" s="2744">
        <f>D91*$F$83</f>
        <v>0</v>
      </c>
      <c r="G91" s="2753">
        <f>D91*$G$83</f>
        <v>0</v>
      </c>
      <c r="H91" s="2746">
        <f>D91*$H$83</f>
        <v>0</v>
      </c>
      <c r="I91" s="2754">
        <f>D91*$I$83</f>
        <v>0</v>
      </c>
      <c r="J91" s="2755">
        <f>D91*$J$83</f>
        <v>0</v>
      </c>
      <c r="K91" s="2744">
        <f>D91*$K$83</f>
        <v>0</v>
      </c>
      <c r="L91" s="2756">
        <f>D91*$L$83</f>
        <v>0</v>
      </c>
      <c r="M91" s="2754">
        <f>D91*$M$83</f>
        <v>0</v>
      </c>
      <c r="N91" s="2754">
        <f>D91*$N$83</f>
        <v>0</v>
      </c>
      <c r="O91" s="2755">
        <f>D91*$O$83</f>
        <v>0</v>
      </c>
      <c r="P91" s="2744">
        <f>D91*$P$83</f>
        <v>0</v>
      </c>
      <c r="Q91" s="767">
        <f>D91-E91</f>
        <v>0</v>
      </c>
      <c r="R91" s="1255" t="str">
        <f t="shared" si="50"/>
        <v>OK</v>
      </c>
    </row>
    <row r="92" spans="1:18" ht="15.75" thickBot="1" x14ac:dyDescent="0.3">
      <c r="A92" s="133"/>
      <c r="B92" s="2518" t="s">
        <v>457</v>
      </c>
      <c r="C92" s="763" t="s">
        <v>45</v>
      </c>
      <c r="D92" s="1775"/>
      <c r="E92" s="1064">
        <f>SUM(F92:P92)</f>
        <v>0</v>
      </c>
      <c r="F92" s="2744">
        <f>D92*$F$83</f>
        <v>0</v>
      </c>
      <c r="G92" s="2753">
        <f>D92*$G$83</f>
        <v>0</v>
      </c>
      <c r="H92" s="2746">
        <f>D92*$H$83</f>
        <v>0</v>
      </c>
      <c r="I92" s="2754">
        <f>D92*$I$83</f>
        <v>0</v>
      </c>
      <c r="J92" s="2755">
        <f>D92*$J$83</f>
        <v>0</v>
      </c>
      <c r="K92" s="2744">
        <f>D92*$K$83</f>
        <v>0</v>
      </c>
      <c r="L92" s="2756">
        <f>D92*$L$83</f>
        <v>0</v>
      </c>
      <c r="M92" s="2754">
        <f>D92*$M$83</f>
        <v>0</v>
      </c>
      <c r="N92" s="2754">
        <f>D92*$N$83</f>
        <v>0</v>
      </c>
      <c r="O92" s="2755">
        <f>D92*$O$83</f>
        <v>0</v>
      </c>
      <c r="P92" s="2744">
        <f>D92*$P$83</f>
        <v>0</v>
      </c>
      <c r="Q92" s="767">
        <f>D92-E92</f>
        <v>0</v>
      </c>
      <c r="R92" s="1255" t="str">
        <f t="shared" si="50"/>
        <v>OK</v>
      </c>
    </row>
    <row r="93" spans="1:18" ht="15.75" thickBot="1" x14ac:dyDescent="0.3">
      <c r="A93" s="134"/>
      <c r="B93" s="2518" t="s">
        <v>569</v>
      </c>
      <c r="C93" s="763" t="s">
        <v>45</v>
      </c>
      <c r="D93" s="1776"/>
      <c r="E93" s="1064">
        <f>SUM(F93:P93)</f>
        <v>0</v>
      </c>
      <c r="F93" s="2744">
        <f>D93*$F$83</f>
        <v>0</v>
      </c>
      <c r="G93" s="2753">
        <f>D93*$G$83</f>
        <v>0</v>
      </c>
      <c r="H93" s="2746">
        <f>D93*$H$83</f>
        <v>0</v>
      </c>
      <c r="I93" s="2754">
        <f>D93*$I$83</f>
        <v>0</v>
      </c>
      <c r="J93" s="2755">
        <f>D93*$J$83</f>
        <v>0</v>
      </c>
      <c r="K93" s="2744">
        <f>D93*$K$83</f>
        <v>0</v>
      </c>
      <c r="L93" s="2756">
        <f>D93*$L$83</f>
        <v>0</v>
      </c>
      <c r="M93" s="2754">
        <f>D93*$M$83</f>
        <v>0</v>
      </c>
      <c r="N93" s="2754">
        <f>D93*$N$83</f>
        <v>0</v>
      </c>
      <c r="O93" s="2755">
        <f>D93*$O$83</f>
        <v>0</v>
      </c>
      <c r="P93" s="2744">
        <f>D93*$P$83</f>
        <v>0</v>
      </c>
      <c r="Q93" s="767">
        <f>D93-E93</f>
        <v>0</v>
      </c>
      <c r="R93" s="1255" t="str">
        <f t="shared" si="50"/>
        <v>OK</v>
      </c>
    </row>
    <row r="94" spans="1:18" ht="15.75" thickBot="1" x14ac:dyDescent="0.3">
      <c r="A94" s="1058" t="s">
        <v>111</v>
      </c>
      <c r="B94" s="1059" t="s">
        <v>180</v>
      </c>
      <c r="C94" s="1060" t="s">
        <v>45</v>
      </c>
      <c r="D94" s="1070">
        <f t="shared" ref="D94:Q94" si="53">D84+D89</f>
        <v>0</v>
      </c>
      <c r="E94" s="1070">
        <f t="shared" si="53"/>
        <v>0</v>
      </c>
      <c r="F94" s="1070">
        <f t="shared" si="53"/>
        <v>0</v>
      </c>
      <c r="G94" s="1074">
        <f t="shared" si="53"/>
        <v>0</v>
      </c>
      <c r="H94" s="1072">
        <f t="shared" si="53"/>
        <v>0</v>
      </c>
      <c r="I94" s="1071">
        <f t="shared" si="53"/>
        <v>0</v>
      </c>
      <c r="J94" s="1073">
        <f t="shared" si="53"/>
        <v>0</v>
      </c>
      <c r="K94" s="1070">
        <f t="shared" si="53"/>
        <v>0</v>
      </c>
      <c r="L94" s="1070">
        <f t="shared" si="53"/>
        <v>0</v>
      </c>
      <c r="M94" s="1074">
        <f t="shared" si="53"/>
        <v>0</v>
      </c>
      <c r="N94" s="1072">
        <f t="shared" si="53"/>
        <v>0</v>
      </c>
      <c r="O94" s="1073">
        <f t="shared" si="53"/>
        <v>0</v>
      </c>
      <c r="P94" s="1070">
        <f t="shared" si="53"/>
        <v>0</v>
      </c>
      <c r="Q94" s="1061">
        <f t="shared" si="53"/>
        <v>0</v>
      </c>
      <c r="R94" s="1255" t="str">
        <f t="shared" si="50"/>
        <v>OK</v>
      </c>
    </row>
    <row r="95" spans="1:18" ht="20.25" customHeight="1" thickTop="1" thickBot="1" x14ac:dyDescent="0.3">
      <c r="A95" s="135" t="s">
        <v>112</v>
      </c>
      <c r="B95" s="1053" t="s">
        <v>549</v>
      </c>
      <c r="C95" s="760" t="s">
        <v>186</v>
      </c>
      <c r="D95" s="508">
        <f t="shared" ref="D95:Q95" si="54">D96+D101+D104</f>
        <v>0</v>
      </c>
      <c r="E95" s="508">
        <f t="shared" si="54"/>
        <v>0</v>
      </c>
      <c r="F95" s="508">
        <f t="shared" si="54"/>
        <v>0</v>
      </c>
      <c r="G95" s="1054">
        <f t="shared" si="54"/>
        <v>0</v>
      </c>
      <c r="H95" s="509">
        <f t="shared" si="54"/>
        <v>0</v>
      </c>
      <c r="I95" s="1055">
        <f t="shared" si="54"/>
        <v>0</v>
      </c>
      <c r="J95" s="1056">
        <f t="shared" si="54"/>
        <v>0</v>
      </c>
      <c r="K95" s="508">
        <f t="shared" si="54"/>
        <v>0</v>
      </c>
      <c r="L95" s="1054">
        <f t="shared" si="54"/>
        <v>0</v>
      </c>
      <c r="M95" s="1057">
        <f t="shared" si="54"/>
        <v>0</v>
      </c>
      <c r="N95" s="1057">
        <f t="shared" si="54"/>
        <v>0</v>
      </c>
      <c r="O95" s="1056">
        <f t="shared" si="54"/>
        <v>0</v>
      </c>
      <c r="P95" s="508">
        <f t="shared" si="54"/>
        <v>0</v>
      </c>
      <c r="Q95" s="508">
        <f t="shared" si="54"/>
        <v>0</v>
      </c>
      <c r="R95" s="1255" t="str">
        <f t="shared" si="50"/>
        <v>OK</v>
      </c>
    </row>
    <row r="96" spans="1:18" ht="15.75" thickBot="1" x14ac:dyDescent="0.3">
      <c r="A96" s="133"/>
      <c r="B96" s="229" t="s">
        <v>515</v>
      </c>
      <c r="C96" s="766" t="s">
        <v>186</v>
      </c>
      <c r="D96" s="920">
        <f>D97+D99</f>
        <v>0</v>
      </c>
      <c r="E96" s="921">
        <f t="shared" ref="E96:E109" si="55">SUM(F96:P96)</f>
        <v>0</v>
      </c>
      <c r="F96" s="920">
        <f>F97+F99</f>
        <v>0</v>
      </c>
      <c r="G96" s="922">
        <f t="shared" ref="G96:P96" si="56">G97+G99</f>
        <v>0</v>
      </c>
      <c r="H96" s="923">
        <f t="shared" si="56"/>
        <v>0</v>
      </c>
      <c r="I96" s="507">
        <f t="shared" si="56"/>
        <v>0</v>
      </c>
      <c r="J96" s="924">
        <f t="shared" si="56"/>
        <v>0</v>
      </c>
      <c r="K96" s="920">
        <f t="shared" si="56"/>
        <v>0</v>
      </c>
      <c r="L96" s="925">
        <f t="shared" si="56"/>
        <v>0</v>
      </c>
      <c r="M96" s="507">
        <f t="shared" si="56"/>
        <v>0</v>
      </c>
      <c r="N96" s="929">
        <f t="shared" si="56"/>
        <v>0</v>
      </c>
      <c r="O96" s="924">
        <f t="shared" si="56"/>
        <v>0</v>
      </c>
      <c r="P96" s="920">
        <f t="shared" si="56"/>
        <v>0</v>
      </c>
      <c r="Q96" s="921">
        <f>D96-E96</f>
        <v>0</v>
      </c>
      <c r="R96" s="1255" t="str">
        <f t="shared" si="50"/>
        <v>OK</v>
      </c>
    </row>
    <row r="97" spans="1:18" ht="15.75" thickBot="1" x14ac:dyDescent="0.3">
      <c r="A97" s="131"/>
      <c r="B97" s="1023" t="s">
        <v>565</v>
      </c>
      <c r="C97" s="765" t="s">
        <v>186</v>
      </c>
      <c r="D97" s="1800"/>
      <c r="E97" s="769">
        <f t="shared" si="55"/>
        <v>0</v>
      </c>
      <c r="F97" s="1782"/>
      <c r="G97" s="1783"/>
      <c r="H97" s="1784"/>
      <c r="I97" s="1784"/>
      <c r="J97" s="1783"/>
      <c r="K97" s="1782"/>
      <c r="L97" s="1825"/>
      <c r="M97" s="1784"/>
      <c r="N97" s="1783"/>
      <c r="O97" s="1826"/>
      <c r="P97" s="1782"/>
      <c r="Q97" s="769">
        <f t="shared" ref="Q97:Q109" si="57">D97-E97</f>
        <v>0</v>
      </c>
      <c r="R97" s="1255" t="str">
        <f t="shared" si="50"/>
        <v>OK</v>
      </c>
    </row>
    <row r="98" spans="1:18" ht="33" customHeight="1" thickBot="1" x14ac:dyDescent="0.3">
      <c r="A98" s="131"/>
      <c r="B98" s="1076" t="s">
        <v>543</v>
      </c>
      <c r="C98" s="909" t="s">
        <v>186</v>
      </c>
      <c r="D98" s="1782"/>
      <c r="E98" s="769">
        <f t="shared" si="55"/>
        <v>0</v>
      </c>
      <c r="F98" s="1782"/>
      <c r="G98" s="1783"/>
      <c r="H98" s="1784"/>
      <c r="I98" s="1784"/>
      <c r="J98" s="1783"/>
      <c r="K98" s="1782"/>
      <c r="L98" s="1825"/>
      <c r="M98" s="1784"/>
      <c r="N98" s="1783"/>
      <c r="O98" s="1826"/>
      <c r="P98" s="1782"/>
      <c r="Q98" s="769">
        <f>D98-E98</f>
        <v>0</v>
      </c>
      <c r="R98" s="1255" t="str">
        <f t="shared" si="50"/>
        <v>OK</v>
      </c>
    </row>
    <row r="99" spans="1:18" ht="15.75" thickBot="1" x14ac:dyDescent="0.3">
      <c r="A99" s="131"/>
      <c r="B99" s="1023" t="s">
        <v>566</v>
      </c>
      <c r="C99" s="765" t="s">
        <v>186</v>
      </c>
      <c r="D99" s="1800"/>
      <c r="E99" s="769">
        <f t="shared" si="55"/>
        <v>0</v>
      </c>
      <c r="F99" s="2750">
        <f t="shared" ref="F99:P99" si="58">$D$99*F83</f>
        <v>0</v>
      </c>
      <c r="G99" s="2759">
        <f t="shared" si="58"/>
        <v>0</v>
      </c>
      <c r="H99" s="2752">
        <f t="shared" si="58"/>
        <v>0</v>
      </c>
      <c r="I99" s="2752">
        <f t="shared" si="58"/>
        <v>0</v>
      </c>
      <c r="J99" s="2760">
        <f t="shared" si="58"/>
        <v>0</v>
      </c>
      <c r="K99" s="2750">
        <f t="shared" si="58"/>
        <v>0</v>
      </c>
      <c r="L99" s="2761">
        <f t="shared" si="58"/>
        <v>0</v>
      </c>
      <c r="M99" s="2752">
        <f t="shared" si="58"/>
        <v>0</v>
      </c>
      <c r="N99" s="2751">
        <f t="shared" si="58"/>
        <v>0</v>
      </c>
      <c r="O99" s="2762">
        <f t="shared" si="58"/>
        <v>0</v>
      </c>
      <c r="P99" s="2750">
        <f t="shared" si="58"/>
        <v>0</v>
      </c>
      <c r="Q99" s="769">
        <f t="shared" si="57"/>
        <v>0</v>
      </c>
      <c r="R99" s="1255" t="str">
        <f t="shared" si="50"/>
        <v>OK</v>
      </c>
    </row>
    <row r="100" spans="1:18" ht="26.25" thickBot="1" x14ac:dyDescent="0.3">
      <c r="A100" s="131"/>
      <c r="B100" s="1076" t="s">
        <v>545</v>
      </c>
      <c r="C100" s="765" t="s">
        <v>186</v>
      </c>
      <c r="D100" s="1782"/>
      <c r="E100" s="769">
        <f t="shared" si="55"/>
        <v>0</v>
      </c>
      <c r="F100" s="1782"/>
      <c r="G100" s="1812"/>
      <c r="H100" s="1784"/>
      <c r="I100" s="1784"/>
      <c r="J100" s="1783"/>
      <c r="K100" s="1782"/>
      <c r="L100" s="1825"/>
      <c r="M100" s="1784"/>
      <c r="N100" s="1783"/>
      <c r="O100" s="1826"/>
      <c r="P100" s="1782"/>
      <c r="Q100" s="769">
        <f t="shared" si="57"/>
        <v>0</v>
      </c>
      <c r="R100" s="1255" t="str">
        <f t="shared" si="50"/>
        <v>OK</v>
      </c>
    </row>
    <row r="101" spans="1:18" ht="15.75" thickBot="1" x14ac:dyDescent="0.3">
      <c r="A101" s="131"/>
      <c r="B101" s="137" t="s">
        <v>516</v>
      </c>
      <c r="C101" s="765" t="s">
        <v>186</v>
      </c>
      <c r="D101" s="770">
        <f>D102+D103</f>
        <v>0</v>
      </c>
      <c r="E101" s="768">
        <f t="shared" si="55"/>
        <v>0</v>
      </c>
      <c r="F101" s="770">
        <f t="shared" ref="F101:P101" si="59">F102+F103</f>
        <v>0</v>
      </c>
      <c r="G101" s="1079">
        <f t="shared" si="59"/>
        <v>0</v>
      </c>
      <c r="H101" s="773">
        <f t="shared" si="59"/>
        <v>0</v>
      </c>
      <c r="I101" s="773">
        <f t="shared" si="59"/>
        <v>0</v>
      </c>
      <c r="J101" s="772">
        <f t="shared" si="59"/>
        <v>0</v>
      </c>
      <c r="K101" s="770">
        <f t="shared" si="59"/>
        <v>0</v>
      </c>
      <c r="L101" s="771">
        <f t="shared" si="59"/>
        <v>0</v>
      </c>
      <c r="M101" s="773">
        <f t="shared" si="59"/>
        <v>0</v>
      </c>
      <c r="N101" s="774">
        <f t="shared" si="59"/>
        <v>0</v>
      </c>
      <c r="O101" s="1081">
        <f t="shared" si="59"/>
        <v>0</v>
      </c>
      <c r="P101" s="770">
        <f t="shared" si="59"/>
        <v>0</v>
      </c>
      <c r="Q101" s="768">
        <f t="shared" si="57"/>
        <v>0</v>
      </c>
      <c r="R101" s="1255" t="str">
        <f t="shared" si="50"/>
        <v>OK</v>
      </c>
    </row>
    <row r="102" spans="1:18" ht="15.75" thickBot="1" x14ac:dyDescent="0.3">
      <c r="A102" s="131"/>
      <c r="B102" s="1023" t="s">
        <v>459</v>
      </c>
      <c r="C102" s="765" t="s">
        <v>186</v>
      </c>
      <c r="D102" s="768">
        <f>2.25%*D97</f>
        <v>0</v>
      </c>
      <c r="E102" s="769">
        <f t="shared" si="55"/>
        <v>0</v>
      </c>
      <c r="F102" s="769">
        <f>2.25%*F97</f>
        <v>0</v>
      </c>
      <c r="G102" s="1049">
        <f t="shared" ref="G102:P102" si="60">2.25%*G97</f>
        <v>0</v>
      </c>
      <c r="H102" s="1048">
        <f t="shared" si="60"/>
        <v>0</v>
      </c>
      <c r="I102" s="1048">
        <f t="shared" si="60"/>
        <v>0</v>
      </c>
      <c r="J102" s="767">
        <f t="shared" si="60"/>
        <v>0</v>
      </c>
      <c r="K102" s="769">
        <f>2.25%*K97</f>
        <v>0</v>
      </c>
      <c r="L102" s="1047">
        <f t="shared" si="60"/>
        <v>0</v>
      </c>
      <c r="M102" s="1048">
        <f t="shared" si="60"/>
        <v>0</v>
      </c>
      <c r="N102" s="1046">
        <f t="shared" si="60"/>
        <v>0</v>
      </c>
      <c r="O102" s="1080">
        <f t="shared" si="60"/>
        <v>0</v>
      </c>
      <c r="P102" s="769">
        <f t="shared" si="60"/>
        <v>0</v>
      </c>
      <c r="Q102" s="769">
        <f t="shared" si="57"/>
        <v>0</v>
      </c>
      <c r="R102" s="1255" t="str">
        <f t="shared" si="50"/>
        <v>OK</v>
      </c>
    </row>
    <row r="103" spans="1:18" ht="15.75" thickBot="1" x14ac:dyDescent="0.3">
      <c r="A103" s="131"/>
      <c r="B103" s="1023" t="s">
        <v>460</v>
      </c>
      <c r="C103" s="765" t="s">
        <v>186</v>
      </c>
      <c r="D103" s="768">
        <f>2.25%*D99</f>
        <v>0</v>
      </c>
      <c r="E103" s="769">
        <f t="shared" si="55"/>
        <v>0</v>
      </c>
      <c r="F103" s="769">
        <f>2.25%*F99</f>
        <v>0</v>
      </c>
      <c r="G103" s="1049">
        <f>2.25%*G99</f>
        <v>0</v>
      </c>
      <c r="H103" s="1048">
        <f t="shared" ref="H103:P103" si="61">2.25%*H99</f>
        <v>0</v>
      </c>
      <c r="I103" s="1048">
        <f t="shared" si="61"/>
        <v>0</v>
      </c>
      <c r="J103" s="767">
        <f t="shared" si="61"/>
        <v>0</v>
      </c>
      <c r="K103" s="769">
        <f>2.25%*K99</f>
        <v>0</v>
      </c>
      <c r="L103" s="1047">
        <f t="shared" si="61"/>
        <v>0</v>
      </c>
      <c r="M103" s="1048">
        <f t="shared" si="61"/>
        <v>0</v>
      </c>
      <c r="N103" s="1046">
        <f t="shared" si="61"/>
        <v>0</v>
      </c>
      <c r="O103" s="1080">
        <f t="shared" si="61"/>
        <v>0</v>
      </c>
      <c r="P103" s="769">
        <f t="shared" si="61"/>
        <v>0</v>
      </c>
      <c r="Q103" s="769">
        <f>D103-E103</f>
        <v>0</v>
      </c>
      <c r="R103" s="1255" t="str">
        <f t="shared" si="50"/>
        <v>OK</v>
      </c>
    </row>
    <row r="104" spans="1:18" ht="27.75" customHeight="1" thickBot="1" x14ac:dyDescent="0.3">
      <c r="A104" s="131"/>
      <c r="B104" s="137" t="s">
        <v>517</v>
      </c>
      <c r="C104" s="765" t="s">
        <v>186</v>
      </c>
      <c r="D104" s="770">
        <f>D105+D107</f>
        <v>0</v>
      </c>
      <c r="E104" s="768">
        <f t="shared" si="55"/>
        <v>0</v>
      </c>
      <c r="F104" s="770">
        <f t="shared" ref="F104:P104" si="62">F105+F107</f>
        <v>0</v>
      </c>
      <c r="G104" s="1079">
        <f t="shared" si="62"/>
        <v>0</v>
      </c>
      <c r="H104" s="773">
        <f t="shared" si="62"/>
        <v>0</v>
      </c>
      <c r="I104" s="773">
        <f t="shared" si="62"/>
        <v>0</v>
      </c>
      <c r="J104" s="772">
        <f t="shared" si="62"/>
        <v>0</v>
      </c>
      <c r="K104" s="770">
        <f t="shared" si="62"/>
        <v>0</v>
      </c>
      <c r="L104" s="771">
        <f t="shared" si="62"/>
        <v>0</v>
      </c>
      <c r="M104" s="773">
        <f t="shared" si="62"/>
        <v>0</v>
      </c>
      <c r="N104" s="774">
        <f t="shared" si="62"/>
        <v>0</v>
      </c>
      <c r="O104" s="1081">
        <f t="shared" si="62"/>
        <v>0</v>
      </c>
      <c r="P104" s="770">
        <f t="shared" si="62"/>
        <v>0</v>
      </c>
      <c r="Q104" s="768">
        <f>D104-E104</f>
        <v>0</v>
      </c>
      <c r="R104" s="1255" t="str">
        <f t="shared" si="50"/>
        <v>OK</v>
      </c>
    </row>
    <row r="105" spans="1:18" ht="23.25" customHeight="1" thickBot="1" x14ac:dyDescent="0.3">
      <c r="A105" s="131"/>
      <c r="B105" s="1023" t="s">
        <v>546</v>
      </c>
      <c r="C105" s="765" t="s">
        <v>186</v>
      </c>
      <c r="D105" s="1801"/>
      <c r="E105" s="769">
        <f t="shared" si="55"/>
        <v>0</v>
      </c>
      <c r="F105" s="1782"/>
      <c r="G105" s="1812"/>
      <c r="H105" s="1784"/>
      <c r="I105" s="1784"/>
      <c r="J105" s="1783"/>
      <c r="K105" s="1782"/>
      <c r="L105" s="1825"/>
      <c r="M105" s="1784"/>
      <c r="N105" s="1783"/>
      <c r="O105" s="1826"/>
      <c r="P105" s="1782"/>
      <c r="Q105" s="769">
        <f t="shared" si="57"/>
        <v>0</v>
      </c>
      <c r="R105" s="1255" t="str">
        <f t="shared" si="50"/>
        <v>OK</v>
      </c>
    </row>
    <row r="106" spans="1:18" s="911" customFormat="1" ht="15" customHeight="1" thickBot="1" x14ac:dyDescent="0.3">
      <c r="A106" s="910"/>
      <c r="B106" s="1076" t="s">
        <v>564</v>
      </c>
      <c r="C106" s="909" t="s">
        <v>186</v>
      </c>
      <c r="D106" s="1827"/>
      <c r="E106" s="769">
        <f t="shared" si="55"/>
        <v>0</v>
      </c>
      <c r="F106" s="1782"/>
      <c r="G106" s="1829"/>
      <c r="H106" s="1830"/>
      <c r="I106" s="1830"/>
      <c r="J106" s="1831"/>
      <c r="K106" s="1827"/>
      <c r="L106" s="1832"/>
      <c r="M106" s="1830"/>
      <c r="N106" s="1831"/>
      <c r="O106" s="1833"/>
      <c r="P106" s="1827"/>
      <c r="Q106" s="769">
        <f t="shared" si="57"/>
        <v>0</v>
      </c>
      <c r="R106" s="1255" t="str">
        <f t="shared" si="50"/>
        <v>OK</v>
      </c>
    </row>
    <row r="107" spans="1:18" ht="24.75" customHeight="1" thickBot="1" x14ac:dyDescent="0.3">
      <c r="A107" s="131"/>
      <c r="B107" s="1023" t="s">
        <v>550</v>
      </c>
      <c r="C107" s="765" t="s">
        <v>186</v>
      </c>
      <c r="D107" s="1801"/>
      <c r="E107" s="769">
        <f t="shared" si="55"/>
        <v>0</v>
      </c>
      <c r="F107" s="2750">
        <f t="shared" ref="F107:P107" si="63">$D$107*F83</f>
        <v>0</v>
      </c>
      <c r="G107" s="2759">
        <f t="shared" si="63"/>
        <v>0</v>
      </c>
      <c r="H107" s="2752">
        <f t="shared" si="63"/>
        <v>0</v>
      </c>
      <c r="I107" s="2751">
        <f t="shared" si="63"/>
        <v>0</v>
      </c>
      <c r="J107" s="2762">
        <f t="shared" si="63"/>
        <v>0</v>
      </c>
      <c r="K107" s="2750">
        <f t="shared" si="63"/>
        <v>0</v>
      </c>
      <c r="L107" s="2761">
        <f t="shared" si="63"/>
        <v>0</v>
      </c>
      <c r="M107" s="2752">
        <f t="shared" si="63"/>
        <v>0</v>
      </c>
      <c r="N107" s="2751">
        <f t="shared" si="63"/>
        <v>0</v>
      </c>
      <c r="O107" s="2762">
        <f t="shared" si="63"/>
        <v>0</v>
      </c>
      <c r="P107" s="2750">
        <f t="shared" si="63"/>
        <v>0</v>
      </c>
      <c r="Q107" s="769">
        <f t="shared" si="57"/>
        <v>0</v>
      </c>
      <c r="R107" s="1255" t="str">
        <f t="shared" si="50"/>
        <v>OK</v>
      </c>
    </row>
    <row r="108" spans="1:18" s="911" customFormat="1" ht="15.75" thickBot="1" x14ac:dyDescent="0.3">
      <c r="A108" s="912"/>
      <c r="B108" s="1076" t="s">
        <v>544</v>
      </c>
      <c r="C108" s="806" t="s">
        <v>186</v>
      </c>
      <c r="D108" s="1828"/>
      <c r="E108" s="807">
        <f t="shared" si="55"/>
        <v>0</v>
      </c>
      <c r="F108" s="1791"/>
      <c r="G108" s="1834"/>
      <c r="H108" s="1835"/>
      <c r="I108" s="1836"/>
      <c r="J108" s="1837"/>
      <c r="K108" s="1828"/>
      <c r="L108" s="1838"/>
      <c r="M108" s="1839"/>
      <c r="N108" s="1837"/>
      <c r="O108" s="1840"/>
      <c r="P108" s="1828"/>
      <c r="Q108" s="913">
        <f t="shared" si="57"/>
        <v>0</v>
      </c>
      <c r="R108" s="1255" t="str">
        <f t="shared" si="50"/>
        <v>OK</v>
      </c>
    </row>
    <row r="109" spans="1:18" ht="26.25" thickBot="1" x14ac:dyDescent="0.3">
      <c r="A109" s="228" t="s">
        <v>113</v>
      </c>
      <c r="B109" s="226" t="s">
        <v>514</v>
      </c>
      <c r="C109" s="242" t="s">
        <v>186</v>
      </c>
      <c r="D109" s="1795"/>
      <c r="E109" s="510">
        <f t="shared" si="55"/>
        <v>0</v>
      </c>
      <c r="F109" s="1795"/>
      <c r="G109" s="1821"/>
      <c r="H109" s="1824"/>
      <c r="I109" s="1820"/>
      <c r="J109" s="1821"/>
      <c r="K109" s="1822"/>
      <c r="L109" s="1823"/>
      <c r="M109" s="1824"/>
      <c r="N109" s="1820"/>
      <c r="O109" s="1821"/>
      <c r="P109" s="1822"/>
      <c r="Q109" s="808">
        <f t="shared" si="57"/>
        <v>0</v>
      </c>
      <c r="R109" s="1255" t="str">
        <f t="shared" si="50"/>
        <v>OK</v>
      </c>
    </row>
    <row r="110" spans="1:18" ht="26.25" thickBot="1" x14ac:dyDescent="0.3">
      <c r="A110" s="228" t="s">
        <v>114</v>
      </c>
      <c r="B110" s="226" t="s">
        <v>612</v>
      </c>
      <c r="C110" s="242" t="s">
        <v>351</v>
      </c>
      <c r="D110" s="751">
        <f>IF(D94=0,0,D95/D94/12)</f>
        <v>0</v>
      </c>
      <c r="E110" s="751">
        <f t="shared" ref="E110:P110" si="64">IF(E94=0,0,E95/E94/12)</f>
        <v>0</v>
      </c>
      <c r="F110" s="751">
        <f t="shared" si="64"/>
        <v>0</v>
      </c>
      <c r="G110" s="757">
        <f t="shared" si="64"/>
        <v>0</v>
      </c>
      <c r="H110" s="933">
        <f t="shared" si="64"/>
        <v>0</v>
      </c>
      <c r="I110" s="916">
        <f t="shared" si="64"/>
        <v>0</v>
      </c>
      <c r="J110" s="758">
        <f t="shared" si="64"/>
        <v>0</v>
      </c>
      <c r="K110" s="751">
        <f t="shared" si="64"/>
        <v>0</v>
      </c>
      <c r="L110" s="757">
        <f t="shared" si="64"/>
        <v>0</v>
      </c>
      <c r="M110" s="933">
        <f t="shared" si="64"/>
        <v>0</v>
      </c>
      <c r="N110" s="933">
        <f t="shared" si="64"/>
        <v>0</v>
      </c>
      <c r="O110" s="931">
        <f t="shared" si="64"/>
        <v>0</v>
      </c>
      <c r="P110" s="751">
        <f t="shared" si="64"/>
        <v>0</v>
      </c>
      <c r="Q110" s="751">
        <f>IF(Q94=0,0,Q95/Q94/12)</f>
        <v>0</v>
      </c>
      <c r="R110" s="1255" t="str">
        <f t="shared" si="50"/>
        <v>OK</v>
      </c>
    </row>
    <row r="111" spans="1:18" s="911" customFormat="1" ht="23.25" customHeight="1" thickBot="1" x14ac:dyDescent="0.3">
      <c r="A111" s="926" t="s">
        <v>115</v>
      </c>
      <c r="B111" s="1261" t="s">
        <v>854</v>
      </c>
      <c r="C111" s="927" t="s">
        <v>351</v>
      </c>
      <c r="D111" s="1264">
        <f>IF(D94=0,0,D96/D94/12)</f>
        <v>0</v>
      </c>
      <c r="E111" s="1264">
        <f t="shared" ref="E111:Q111" si="65">IF(E94=0,0,E96/E94/12)</f>
        <v>0</v>
      </c>
      <c r="F111" s="1264">
        <f t="shared" si="65"/>
        <v>0</v>
      </c>
      <c r="G111" s="1265">
        <f t="shared" si="65"/>
        <v>0</v>
      </c>
      <c r="H111" s="2616">
        <f t="shared" si="65"/>
        <v>0</v>
      </c>
      <c r="I111" s="2617">
        <f t="shared" si="65"/>
        <v>0</v>
      </c>
      <c r="J111" s="2618">
        <f t="shared" si="65"/>
        <v>0</v>
      </c>
      <c r="K111" s="1264">
        <f t="shared" si="65"/>
        <v>0</v>
      </c>
      <c r="L111" s="1265">
        <f t="shared" si="65"/>
        <v>0</v>
      </c>
      <c r="M111" s="2616">
        <f t="shared" si="65"/>
        <v>0</v>
      </c>
      <c r="N111" s="2616">
        <f t="shared" si="65"/>
        <v>0</v>
      </c>
      <c r="O111" s="1266">
        <f t="shared" si="65"/>
        <v>0</v>
      </c>
      <c r="P111" s="1264">
        <f t="shared" si="65"/>
        <v>0</v>
      </c>
      <c r="Q111" s="1264">
        <f t="shared" si="65"/>
        <v>0</v>
      </c>
      <c r="R111" s="1255" t="str">
        <f t="shared" si="50"/>
        <v>OK</v>
      </c>
    </row>
    <row r="112" spans="1:18" ht="11.25" customHeight="1" x14ac:dyDescent="0.25">
      <c r="A112" s="917"/>
      <c r="B112" s="804"/>
      <c r="C112" s="918"/>
      <c r="D112" s="919"/>
      <c r="E112" s="919"/>
      <c r="F112" s="919"/>
      <c r="G112" s="919"/>
      <c r="H112" s="919"/>
      <c r="I112" s="919"/>
      <c r="J112" s="919"/>
      <c r="K112" s="919"/>
      <c r="L112" s="919"/>
      <c r="M112" s="919"/>
      <c r="N112" s="919"/>
      <c r="O112" s="919"/>
      <c r="P112" s="919"/>
      <c r="Q112" s="919"/>
    </row>
    <row r="113" spans="2:17" x14ac:dyDescent="0.25">
      <c r="B113" s="499" t="s">
        <v>101</v>
      </c>
      <c r="C113" s="501"/>
      <c r="D113" s="752"/>
      <c r="E113" s="501"/>
      <c r="F113" s="501"/>
      <c r="G113" s="500"/>
      <c r="H113" s="500"/>
      <c r="I113" s="500"/>
      <c r="J113" s="500"/>
    </row>
    <row r="114" spans="2:17" ht="13.9" customHeight="1" x14ac:dyDescent="0.25">
      <c r="B114" s="499" t="s">
        <v>402</v>
      </c>
      <c r="C114" s="501"/>
      <c r="D114" s="752"/>
      <c r="E114" s="501"/>
      <c r="F114" s="501"/>
      <c r="G114" s="500"/>
      <c r="H114" s="500"/>
      <c r="I114" s="500"/>
      <c r="J114" s="500"/>
    </row>
    <row r="115" spans="2:17" ht="15" customHeight="1" x14ac:dyDescent="0.25">
      <c r="B115" s="500" t="s">
        <v>348</v>
      </c>
      <c r="C115" s="501"/>
      <c r="D115" s="501"/>
      <c r="E115" s="500"/>
      <c r="F115" s="500"/>
      <c r="G115" s="500"/>
      <c r="H115" s="500"/>
      <c r="I115" s="500"/>
      <c r="J115" s="500"/>
      <c r="K115" s="320"/>
      <c r="L115" s="320"/>
      <c r="M115" s="320"/>
      <c r="N115" s="320"/>
      <c r="O115" s="320"/>
      <c r="P115" s="320"/>
      <c r="Q115" s="320"/>
    </row>
    <row r="116" spans="2:17" ht="16.149999999999999" customHeight="1" x14ac:dyDescent="0.25">
      <c r="B116" s="500" t="s">
        <v>349</v>
      </c>
      <c r="C116" s="501"/>
      <c r="D116" s="753"/>
      <c r="E116" s="502"/>
      <c r="F116" s="502"/>
      <c r="G116" s="502"/>
      <c r="H116" s="502"/>
      <c r="I116" s="502"/>
      <c r="J116" s="502"/>
      <c r="K116" s="320"/>
      <c r="L116" s="320"/>
      <c r="M116" s="320"/>
      <c r="N116" s="320"/>
      <c r="O116" s="320"/>
      <c r="P116" s="320"/>
      <c r="Q116" s="320"/>
    </row>
    <row r="117" spans="2:17" x14ac:dyDescent="0.25">
      <c r="B117" s="503" t="s">
        <v>350</v>
      </c>
      <c r="C117" s="501"/>
      <c r="D117" s="753"/>
      <c r="E117" s="502"/>
      <c r="F117" s="502"/>
      <c r="G117" s="502"/>
      <c r="H117" s="502"/>
      <c r="I117" s="502"/>
      <c r="J117" s="502"/>
    </row>
    <row r="118" spans="2:17" x14ac:dyDescent="0.25">
      <c r="B118" s="3147" t="s">
        <v>563</v>
      </c>
      <c r="C118" s="3147"/>
      <c r="D118" s="3147"/>
      <c r="E118" s="3147"/>
      <c r="F118" s="3147"/>
      <c r="G118" s="3147"/>
      <c r="H118" s="3147"/>
      <c r="I118" s="3147"/>
      <c r="J118" s="3147"/>
    </row>
    <row r="119" spans="2:17" x14ac:dyDescent="0.25">
      <c r="B119" s="3147"/>
      <c r="C119" s="3147"/>
      <c r="D119" s="3147"/>
      <c r="E119" s="3147"/>
      <c r="F119" s="3147"/>
      <c r="G119" s="3147"/>
      <c r="H119" s="3147"/>
      <c r="I119" s="3147"/>
      <c r="J119" s="3147"/>
    </row>
    <row r="120" spans="2:17" x14ac:dyDescent="0.25">
      <c r="B120" s="1723" t="s">
        <v>562</v>
      </c>
    </row>
  </sheetData>
  <sheetProtection algorithmName="SHA-512" hashValue="UoNCL7h1es2JG+hEbqLTiG2F5XVHt4Fw54xu1GrSqB+5eHAb91uRCVyzwkODfV1PihV0Wbi+KHcaUvoKkCBDtA==" saltValue="DhAz6QHbtrmHtZK0PY8TnQ==" spinCount="100000" sheet="1" formatCells="0" formatColumns="0" formatRows="0" insertRows="0" deleteRows="0"/>
  <mergeCells count="37">
    <mergeCell ref="A43:A45"/>
    <mergeCell ref="P44:P45"/>
    <mergeCell ref="F8:F9"/>
    <mergeCell ref="F44:F45"/>
    <mergeCell ref="F80:F81"/>
    <mergeCell ref="P80:P81"/>
    <mergeCell ref="K80:K81"/>
    <mergeCell ref="Q43:Q45"/>
    <mergeCell ref="Q79:Q81"/>
    <mergeCell ref="A7:A9"/>
    <mergeCell ref="G8:J8"/>
    <mergeCell ref="L8:O8"/>
    <mergeCell ref="K8:K9"/>
    <mergeCell ref="E7:P7"/>
    <mergeCell ref="E8:E9"/>
    <mergeCell ref="D7:D9"/>
    <mergeCell ref="P8:P9"/>
    <mergeCell ref="Q7:Q9"/>
    <mergeCell ref="D79:D81"/>
    <mergeCell ref="B79:B81"/>
    <mergeCell ref="A79:A81"/>
    <mergeCell ref="K44:K45"/>
    <mergeCell ref="D43:D45"/>
    <mergeCell ref="B118:J119"/>
    <mergeCell ref="C7:C9"/>
    <mergeCell ref="B7:B9"/>
    <mergeCell ref="B43:B45"/>
    <mergeCell ref="C43:C45"/>
    <mergeCell ref="E44:E45"/>
    <mergeCell ref="C79:C81"/>
    <mergeCell ref="E43:P43"/>
    <mergeCell ref="E79:P79"/>
    <mergeCell ref="G44:J44"/>
    <mergeCell ref="G80:J80"/>
    <mergeCell ref="L44:O44"/>
    <mergeCell ref="L80:O80"/>
    <mergeCell ref="E80:E81"/>
  </mergeCells>
  <conditionalFormatting sqref="R11:R39">
    <cfRule type="expression" dxfId="2" priority="3">
      <formula>R11="ERR!"</formula>
    </cfRule>
  </conditionalFormatting>
  <conditionalFormatting sqref="R47:R75">
    <cfRule type="expression" dxfId="1" priority="2">
      <formula>R47="ERR!"</formula>
    </cfRule>
  </conditionalFormatting>
  <conditionalFormatting sqref="R83:R111">
    <cfRule type="expression" dxfId="0" priority="1">
      <formula>R83="ERR!"</formula>
    </cfRule>
  </conditionalFormatting>
  <printOptions horizontalCentered="1" verticalCentered="1"/>
  <pageMargins left="0.51181102362204722" right="0.11811023622047245" top="0" bottom="0" header="0.31496062992125984" footer="0.31496062992125984"/>
  <pageSetup paperSize="9" scale="60" orientation="landscape" r:id="rId1"/>
  <headerFooter>
    <oddHeader>&amp;RMacheta A10</oddHeader>
  </headerFooter>
  <rowBreaks count="2" manualBreakCount="2">
    <brk id="41" max="17" man="1"/>
    <brk id="77" max="17"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DF175-8478-4F05-AAEE-15E94F798B4A}">
  <dimension ref="B10:AA26"/>
  <sheetViews>
    <sheetView topLeftCell="B1" zoomScale="115" zoomScaleNormal="115" workbookViewId="0">
      <selection activeCell="Z26" sqref="Z26"/>
    </sheetView>
  </sheetViews>
  <sheetFormatPr defaultRowHeight="15" x14ac:dyDescent="0.25"/>
  <cols>
    <col min="4" max="4" width="5" customWidth="1"/>
    <col min="10" max="10" width="4.7109375" customWidth="1"/>
    <col min="12" max="12" width="10.28515625" customWidth="1"/>
    <col min="13" max="13" width="9.85546875" customWidth="1"/>
    <col min="16" max="16" width="4.7109375" customWidth="1"/>
    <col min="18" max="18" width="10.85546875" customWidth="1"/>
    <col min="22" max="22" width="4.42578125" customWidth="1"/>
  </cols>
  <sheetData>
    <row r="10" spans="2:27" ht="17.25" x14ac:dyDescent="0.3">
      <c r="C10" s="1183"/>
      <c r="D10" s="1183"/>
      <c r="E10" s="1183"/>
      <c r="F10" s="1183"/>
      <c r="G10" s="1183"/>
      <c r="H10" s="1183"/>
      <c r="I10" s="1183"/>
      <c r="J10" s="1183"/>
      <c r="K10" s="1183"/>
      <c r="L10" s="1183"/>
      <c r="M10" s="1183"/>
      <c r="N10" s="1183"/>
      <c r="O10" s="1183"/>
      <c r="P10" s="1183"/>
      <c r="Q10" s="1183"/>
      <c r="R10" s="1183"/>
      <c r="S10" s="1183"/>
      <c r="T10" s="1183"/>
      <c r="U10" s="1183"/>
      <c r="V10" s="1183"/>
      <c r="W10" s="1183"/>
      <c r="X10" s="1183"/>
      <c r="Y10" s="1183"/>
      <c r="Z10" s="1183"/>
    </row>
    <row r="11" spans="2:27" ht="17.25" x14ac:dyDescent="0.3">
      <c r="C11" s="1183"/>
      <c r="D11" s="1183"/>
      <c r="E11" s="1183"/>
      <c r="F11" s="1183"/>
      <c r="G11" s="1183"/>
      <c r="H11" s="1183"/>
      <c r="I11" s="1183"/>
      <c r="J11" s="1183"/>
      <c r="K11" s="1183"/>
      <c r="L11" s="1183"/>
      <c r="M11" s="1183"/>
      <c r="N11" s="1183"/>
      <c r="O11" s="1183"/>
      <c r="P11" s="1183"/>
      <c r="Q11" s="1183"/>
      <c r="R11" s="1183"/>
      <c r="S11" s="1183"/>
      <c r="T11" s="1183"/>
      <c r="U11" s="1183"/>
      <c r="V11" s="1183"/>
      <c r="W11" s="1183"/>
      <c r="X11" s="1183"/>
      <c r="Y11" s="1183"/>
      <c r="Z11" s="1183"/>
    </row>
    <row r="12" spans="2:27" ht="18" thickBot="1" x14ac:dyDescent="0.35">
      <c r="C12" s="1183"/>
      <c r="D12" s="1183"/>
      <c r="E12" s="1183"/>
      <c r="F12" s="1183"/>
      <c r="G12" s="1183"/>
      <c r="H12" s="1183"/>
      <c r="I12" s="1183"/>
      <c r="J12" s="1183"/>
      <c r="K12" s="1184"/>
      <c r="L12" s="1183"/>
      <c r="M12" s="1183"/>
      <c r="N12" s="1183"/>
      <c r="O12" s="1183"/>
      <c r="P12" s="1185"/>
      <c r="Q12" s="1183"/>
      <c r="R12" s="1183"/>
      <c r="S12" s="1183"/>
      <c r="T12" s="1183"/>
      <c r="U12" s="1183"/>
      <c r="V12" s="1183"/>
      <c r="W12" s="1183"/>
      <c r="X12" s="1183"/>
      <c r="Y12" s="1183"/>
      <c r="Z12" s="1183"/>
    </row>
    <row r="13" spans="2:27" s="1182" customFormat="1" ht="18" thickBot="1" x14ac:dyDescent="0.35">
      <c r="C13" s="1186" t="s">
        <v>590</v>
      </c>
      <c r="D13" s="1187"/>
      <c r="E13" s="1187"/>
      <c r="F13" s="1187"/>
      <c r="G13" s="1187"/>
      <c r="H13" s="1186" t="s">
        <v>589</v>
      </c>
      <c r="I13" s="1187"/>
      <c r="J13" s="1187"/>
      <c r="K13" s="1188"/>
      <c r="L13" s="1187"/>
      <c r="M13" s="1187" t="s">
        <v>588</v>
      </c>
      <c r="N13" s="1186" t="s">
        <v>591</v>
      </c>
      <c r="O13" s="1187"/>
      <c r="P13" s="1189"/>
      <c r="Q13" s="1187"/>
      <c r="R13" s="1187"/>
      <c r="S13" s="1187"/>
      <c r="T13" s="1186" t="s">
        <v>592</v>
      </c>
      <c r="U13" s="1187"/>
      <c r="V13" s="1187"/>
      <c r="W13" s="1187"/>
      <c r="X13" s="1187"/>
      <c r="Y13" s="1186" t="s">
        <v>593</v>
      </c>
      <c r="Z13" s="1187"/>
    </row>
    <row r="14" spans="2:27" ht="34.5" customHeight="1" x14ac:dyDescent="0.3">
      <c r="C14" s="1190" t="s">
        <v>587</v>
      </c>
      <c r="D14" s="1183"/>
      <c r="E14" s="1183"/>
      <c r="F14" s="1183"/>
      <c r="G14" s="1183"/>
      <c r="H14" s="1183"/>
      <c r="I14" s="1190" t="s">
        <v>587</v>
      </c>
      <c r="J14" s="1183"/>
      <c r="K14" s="1184"/>
      <c r="L14" s="1183"/>
      <c r="M14" s="1183"/>
      <c r="N14" s="1183"/>
      <c r="O14" s="1190" t="s">
        <v>587</v>
      </c>
      <c r="P14" s="1185"/>
      <c r="Q14" s="1183"/>
      <c r="R14" s="1183"/>
      <c r="S14" s="1183"/>
      <c r="T14" s="1183"/>
      <c r="U14" s="1190" t="s">
        <v>587</v>
      </c>
      <c r="V14" s="1183"/>
      <c r="W14" s="1183"/>
      <c r="X14" s="1183"/>
      <c r="Y14" s="1183"/>
      <c r="Z14" s="1183"/>
    </row>
    <row r="15" spans="2:27" ht="18" thickBot="1" x14ac:dyDescent="0.35">
      <c r="B15" s="1181"/>
      <c r="C15" s="1191"/>
      <c r="D15" s="1192"/>
      <c r="E15" s="1193"/>
      <c r="F15" s="1193"/>
      <c r="G15" s="1191"/>
      <c r="H15" s="1193"/>
      <c r="I15" s="1191"/>
      <c r="J15" s="1193"/>
      <c r="K15" s="1194"/>
      <c r="L15" s="1195"/>
      <c r="M15" s="1196"/>
      <c r="N15" s="1195"/>
      <c r="O15" s="1196"/>
      <c r="P15" s="1197"/>
      <c r="Q15" s="1208"/>
      <c r="R15" s="1208"/>
      <c r="S15" s="1209"/>
      <c r="T15" s="1208"/>
      <c r="U15" s="1209"/>
      <c r="V15" s="1210"/>
      <c r="W15" s="1198"/>
      <c r="X15" s="1193"/>
      <c r="Y15" s="1193"/>
      <c r="Z15" s="1193"/>
      <c r="AA15" s="1181"/>
    </row>
    <row r="16" spans="2:27" ht="17.25" x14ac:dyDescent="0.3">
      <c r="C16" s="1199"/>
      <c r="D16" s="1185"/>
      <c r="E16" s="1183"/>
      <c r="F16" s="1183"/>
      <c r="G16" s="1199"/>
      <c r="H16" s="1183"/>
      <c r="I16" s="1199"/>
      <c r="J16" s="1183"/>
      <c r="K16" s="1200"/>
      <c r="L16" s="1201"/>
      <c r="M16" s="1202"/>
      <c r="N16" s="1201"/>
      <c r="O16" s="1202"/>
      <c r="P16" s="1203"/>
      <c r="Q16" s="1183"/>
      <c r="R16" s="1183"/>
      <c r="S16" s="1199"/>
      <c r="T16" s="1183"/>
      <c r="U16" s="1199"/>
      <c r="V16" s="1185"/>
      <c r="W16" s="1183"/>
      <c r="X16" s="1183"/>
      <c r="Y16" s="1183"/>
      <c r="Z16" s="1183"/>
    </row>
    <row r="17" spans="3:26" ht="17.25" x14ac:dyDescent="0.3">
      <c r="C17" s="1183"/>
      <c r="D17" s="1183"/>
      <c r="E17" s="1183"/>
      <c r="F17" s="1183"/>
      <c r="G17" s="1183"/>
      <c r="H17" s="1183"/>
      <c r="I17" s="1183"/>
      <c r="J17" s="1183"/>
      <c r="K17" s="1200"/>
      <c r="L17" s="1201"/>
      <c r="M17" s="1201"/>
      <c r="N17" s="1201"/>
      <c r="O17" s="1201"/>
      <c r="P17" s="1203"/>
      <c r="Q17" s="1183"/>
      <c r="R17" s="1183"/>
      <c r="S17" s="1183"/>
      <c r="T17" s="1183"/>
      <c r="U17" s="1183"/>
      <c r="V17" s="1183"/>
      <c r="W17" s="1183"/>
      <c r="X17" s="1183"/>
      <c r="Y17" s="1183"/>
      <c r="Z17" s="1183"/>
    </row>
    <row r="18" spans="3:26" ht="17.25" x14ac:dyDescent="0.3">
      <c r="C18" s="1183"/>
      <c r="D18" s="1183"/>
      <c r="E18" s="1183"/>
      <c r="F18" s="1183"/>
      <c r="G18" s="1183"/>
      <c r="H18" s="1183"/>
      <c r="I18" s="1183"/>
      <c r="J18" s="1183"/>
      <c r="K18" s="1200"/>
      <c r="L18" s="1201"/>
      <c r="M18" s="1201"/>
      <c r="N18" s="1201"/>
      <c r="O18" s="1201"/>
      <c r="P18" s="1203"/>
      <c r="Q18" s="1183"/>
      <c r="R18" s="1183"/>
      <c r="S18" s="1183"/>
      <c r="T18" s="1183"/>
      <c r="U18" s="1183"/>
      <c r="V18" s="1183"/>
      <c r="W18" s="1183"/>
      <c r="X18" s="1183"/>
      <c r="Y18" s="1183"/>
      <c r="Z18" s="1183"/>
    </row>
    <row r="19" spans="3:26" ht="17.25" x14ac:dyDescent="0.3">
      <c r="C19" s="1183"/>
      <c r="D19" s="1183"/>
      <c r="E19" s="1183"/>
      <c r="F19" s="1183"/>
      <c r="G19" s="1183"/>
      <c r="H19" s="1183"/>
      <c r="I19" s="1183"/>
      <c r="J19" s="1183"/>
      <c r="K19" s="1184"/>
      <c r="L19" s="1183"/>
      <c r="M19" s="1183"/>
      <c r="N19" s="1183"/>
      <c r="O19" s="1183"/>
      <c r="P19" s="1185"/>
      <c r="Q19" s="1183"/>
      <c r="R19" s="1183"/>
      <c r="S19" s="1183"/>
      <c r="T19" s="1183"/>
      <c r="U19" s="1183"/>
      <c r="V19" s="1183"/>
      <c r="W19" s="1183"/>
      <c r="X19" s="1183"/>
      <c r="Y19" s="1183"/>
      <c r="Z19" s="1183"/>
    </row>
    <row r="20" spans="3:26" ht="17.25" x14ac:dyDescent="0.3">
      <c r="C20" s="1183"/>
      <c r="D20" s="1183"/>
      <c r="E20" s="1183"/>
      <c r="F20" s="1183"/>
      <c r="G20" s="1204">
        <v>45900</v>
      </c>
      <c r="H20" s="1183"/>
      <c r="I20" s="1183"/>
      <c r="J20" s="1183"/>
      <c r="K20" s="1183"/>
      <c r="L20" s="1183"/>
      <c r="M20" s="1204">
        <v>45900</v>
      </c>
      <c r="N20" s="1183"/>
      <c r="O20" s="1183"/>
      <c r="P20" s="1183"/>
      <c r="Q20" s="1183"/>
      <c r="R20" s="1183"/>
      <c r="S20" s="1204">
        <v>45900</v>
      </c>
      <c r="T20" s="1183"/>
      <c r="U20" s="1183"/>
      <c r="V20" s="1183"/>
      <c r="W20" s="1183"/>
      <c r="X20" s="1183"/>
      <c r="Y20" s="1183"/>
      <c r="Z20" s="1183"/>
    </row>
    <row r="21" spans="3:26" ht="17.25" x14ac:dyDescent="0.3">
      <c r="C21" s="1183"/>
      <c r="D21" s="1183"/>
      <c r="E21" s="1183"/>
      <c r="F21" s="1183"/>
      <c r="G21" s="1183"/>
      <c r="H21" s="1183"/>
      <c r="I21" s="1183"/>
      <c r="J21" s="1183"/>
      <c r="K21" s="1183"/>
      <c r="L21" s="1183"/>
      <c r="M21" s="1183"/>
      <c r="N21" s="1183"/>
      <c r="O21" s="1183"/>
      <c r="P21" s="1183"/>
      <c r="Q21" s="1183"/>
      <c r="R21" s="1183"/>
      <c r="S21" s="1183"/>
      <c r="T21" s="1183"/>
      <c r="U21" s="1183"/>
      <c r="V21" s="1183"/>
      <c r="W21" s="1183"/>
      <c r="X21" s="1183"/>
      <c r="Y21" s="1183"/>
      <c r="Z21" s="1183"/>
    </row>
    <row r="22" spans="3:26" ht="17.25" x14ac:dyDescent="0.3">
      <c r="C22" s="1183"/>
      <c r="D22" s="1183"/>
      <c r="E22" s="1183"/>
      <c r="F22" s="1183"/>
      <c r="G22" s="1183"/>
      <c r="H22" s="1183"/>
      <c r="I22" s="1183"/>
      <c r="J22" s="1183"/>
      <c r="K22" s="1183"/>
      <c r="L22" s="1183"/>
      <c r="M22" s="1190" t="s">
        <v>597</v>
      </c>
      <c r="N22" s="1183"/>
      <c r="O22" s="1183"/>
      <c r="P22" s="1183"/>
      <c r="Q22" s="1183"/>
      <c r="R22" s="1183"/>
      <c r="S22" s="1183"/>
      <c r="T22" s="1183"/>
      <c r="U22" s="1183"/>
      <c r="V22" s="1183"/>
      <c r="W22" s="1183"/>
      <c r="X22" s="1183"/>
      <c r="Y22" s="1183"/>
      <c r="Z22" s="1183"/>
    </row>
    <row r="23" spans="3:26" ht="17.25" x14ac:dyDescent="0.3">
      <c r="C23" s="1183"/>
      <c r="D23" s="1183"/>
      <c r="E23" s="1183"/>
      <c r="F23" s="1183"/>
      <c r="G23" s="1183"/>
      <c r="H23" s="1183"/>
      <c r="I23" s="1183"/>
      <c r="J23" s="1183"/>
      <c r="K23" s="1183"/>
      <c r="L23" s="1183"/>
      <c r="M23" s="1183"/>
      <c r="N23" s="1183"/>
      <c r="O23" s="1183"/>
      <c r="P23" s="1183"/>
      <c r="Q23" s="1183"/>
      <c r="R23" s="1183"/>
      <c r="S23" s="1183"/>
      <c r="T23" s="1183"/>
      <c r="U23" s="1183"/>
      <c r="V23" s="1183"/>
      <c r="W23" s="1183"/>
      <c r="X23" s="1183"/>
      <c r="Y23" s="1183"/>
      <c r="Z23" s="1183"/>
    </row>
    <row r="24" spans="3:26" ht="17.25" x14ac:dyDescent="0.3">
      <c r="C24" s="1183"/>
      <c r="D24" s="1183"/>
      <c r="E24" s="1183"/>
      <c r="F24" s="1183"/>
      <c r="G24" s="1183"/>
      <c r="H24" s="1183"/>
      <c r="I24" s="1183"/>
      <c r="J24" s="1183"/>
      <c r="K24" s="1183"/>
      <c r="L24" s="1183"/>
      <c r="M24" s="1183"/>
      <c r="N24" s="1183"/>
      <c r="O24" s="1183"/>
      <c r="P24" s="1183"/>
      <c r="Q24" s="1183"/>
      <c r="R24" s="1183"/>
      <c r="S24" s="1183"/>
      <c r="T24" s="1183"/>
      <c r="U24" s="1183"/>
      <c r="V24" s="1183"/>
      <c r="W24" s="1183"/>
      <c r="X24" s="1183"/>
      <c r="Y24" s="1183"/>
      <c r="Z24" s="1183"/>
    </row>
    <row r="25" spans="3:26" ht="17.25" x14ac:dyDescent="0.3">
      <c r="C25" s="1183"/>
      <c r="D25" s="1183"/>
      <c r="E25" s="1183"/>
      <c r="F25" s="1183"/>
      <c r="G25" s="1183"/>
      <c r="H25" s="1183"/>
      <c r="I25" s="1183"/>
      <c r="J25" s="1183"/>
      <c r="K25" s="1183"/>
      <c r="L25" s="1183"/>
      <c r="M25" s="1183"/>
      <c r="N25" s="1183"/>
      <c r="O25" s="1183"/>
      <c r="P25" s="1183"/>
      <c r="Q25" s="1183"/>
      <c r="R25" s="1183"/>
      <c r="S25" s="1183"/>
      <c r="T25" s="1183"/>
      <c r="U25" s="1183"/>
      <c r="V25" s="1183"/>
      <c r="W25" s="1183"/>
      <c r="X25" s="1183"/>
      <c r="Y25" s="1183"/>
      <c r="Z25" s="1183"/>
    </row>
    <row r="26" spans="3:26" ht="17.25" x14ac:dyDescent="0.3">
      <c r="C26" s="1183"/>
      <c r="D26" s="1183"/>
      <c r="E26" s="1183"/>
      <c r="F26" s="1183"/>
      <c r="G26" s="1183"/>
      <c r="H26" s="1183"/>
      <c r="I26" s="1183"/>
      <c r="J26" s="1183"/>
      <c r="K26" s="1183"/>
      <c r="L26" s="1183"/>
      <c r="M26" s="1183"/>
      <c r="N26" s="1183"/>
      <c r="O26" s="1183"/>
      <c r="P26" s="1183"/>
      <c r="Q26" s="1183"/>
      <c r="R26" s="1183"/>
      <c r="S26" s="1183"/>
      <c r="T26" s="1183"/>
      <c r="U26" s="1183"/>
      <c r="V26" s="1183"/>
      <c r="W26" s="1183"/>
      <c r="X26" s="1183"/>
      <c r="Y26" s="1183"/>
      <c r="Z26" s="118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A596A-5633-41F6-BD9D-3B1408994598}">
  <sheetPr>
    <tabColor rgb="FF7030A0"/>
    <pageSetUpPr fitToPage="1"/>
  </sheetPr>
  <dimension ref="B1:AS171"/>
  <sheetViews>
    <sheetView zoomScale="85" zoomScaleNormal="85" zoomScaleSheetLayoutView="100" workbookViewId="0">
      <pane xSplit="2" ySplit="16" topLeftCell="C24" activePane="bottomRight" state="frozen"/>
      <selection pane="topRight" activeCell="C1" sqref="C1"/>
      <selection pane="bottomLeft" activeCell="A15" sqref="A15"/>
      <selection pane="bottomRight" activeCell="C4" sqref="C4"/>
    </sheetView>
  </sheetViews>
  <sheetFormatPr defaultColWidth="9.140625" defaultRowHeight="15" x14ac:dyDescent="0.2"/>
  <cols>
    <col min="1" max="1" width="5.7109375" style="148" customWidth="1"/>
    <col min="2" max="2" width="69.42578125" style="148" customWidth="1"/>
    <col min="3" max="3" width="17.28515625" style="148" customWidth="1"/>
    <col min="4" max="4" width="16" style="148" customWidth="1"/>
    <col min="5" max="5" width="15.28515625" style="148" customWidth="1"/>
    <col min="6" max="6" width="13.28515625" style="148" customWidth="1"/>
    <col min="7" max="7" width="13.42578125" style="148" customWidth="1"/>
    <col min="8" max="8" width="16.42578125" style="148" customWidth="1"/>
    <col min="9" max="9" width="14.28515625" style="148" customWidth="1"/>
    <col min="10" max="10" width="12.42578125" style="148" customWidth="1"/>
    <col min="11" max="11" width="15.28515625" style="148" customWidth="1"/>
    <col min="12" max="12" width="12.7109375" style="148" customWidth="1"/>
    <col min="13" max="13" width="14.7109375" style="148" customWidth="1"/>
    <col min="14" max="14" width="16" style="148" customWidth="1"/>
    <col min="15" max="15" width="12.5703125" style="148" customWidth="1"/>
    <col min="16" max="16" width="14" style="148" customWidth="1"/>
    <col min="17" max="17" width="16.42578125" style="148" customWidth="1"/>
    <col min="18" max="19" width="12.7109375" style="148" customWidth="1"/>
    <col min="20" max="20" width="16" style="148" customWidth="1"/>
    <col min="21" max="21" width="17.28515625" style="148" customWidth="1"/>
    <col min="22" max="22" width="15.5703125" style="148" customWidth="1"/>
    <col min="23" max="23" width="14.5703125" style="148" customWidth="1"/>
    <col min="24" max="24" width="16.140625" style="148" customWidth="1"/>
    <col min="25" max="25" width="17.28515625" style="148" customWidth="1"/>
    <col min="26" max="26" width="19.7109375" style="148" customWidth="1"/>
    <col min="27" max="27" width="7.5703125" style="148" customWidth="1"/>
    <col min="28" max="16384" width="9.140625" style="148"/>
  </cols>
  <sheetData>
    <row r="1" spans="2:37" ht="21" customHeight="1" x14ac:dyDescent="0.35">
      <c r="B1" s="184" t="s">
        <v>100</v>
      </c>
      <c r="C1" s="1906" t="s">
        <v>814</v>
      </c>
      <c r="D1" s="172"/>
      <c r="E1" s="172"/>
      <c r="F1" s="172"/>
      <c r="G1" s="173"/>
      <c r="U1" s="182"/>
      <c r="Z1" s="756" t="s">
        <v>393</v>
      </c>
    </row>
    <row r="2" spans="2:37" ht="20.25" customHeight="1" thickBot="1" x14ac:dyDescent="0.4">
      <c r="B2" s="185" t="s">
        <v>95</v>
      </c>
      <c r="C2" s="2348" t="s">
        <v>857</v>
      </c>
      <c r="D2" s="180"/>
      <c r="E2" s="180"/>
      <c r="F2" s="180"/>
      <c r="G2" s="181"/>
      <c r="U2" s="122"/>
      <c r="Y2" s="1207"/>
      <c r="Z2" s="147"/>
    </row>
    <row r="3" spans="2:37" ht="18.600000000000001" customHeight="1" thickBot="1" x14ac:dyDescent="0.3">
      <c r="B3" s="232" t="s">
        <v>450</v>
      </c>
      <c r="C3" s="2595">
        <v>2026</v>
      </c>
      <c r="D3" s="208"/>
      <c r="E3" s="208"/>
      <c r="F3" s="208"/>
      <c r="G3" s="234"/>
      <c r="U3" s="122"/>
      <c r="Z3" s="147"/>
    </row>
    <row r="4" spans="2:37" ht="23.45" customHeight="1" x14ac:dyDescent="0.25">
      <c r="B4" s="186" t="s">
        <v>837</v>
      </c>
      <c r="C4" s="2509" t="s">
        <v>104</v>
      </c>
      <c r="D4" s="2510" t="s">
        <v>639</v>
      </c>
      <c r="E4" s="2593" t="s">
        <v>856</v>
      </c>
      <c r="F4" s="2594" t="s">
        <v>45</v>
      </c>
      <c r="G4" s="2345" t="s">
        <v>773</v>
      </c>
      <c r="U4" s="183"/>
      <c r="Z4" s="147"/>
      <c r="AK4" s="2532" t="s">
        <v>639</v>
      </c>
    </row>
    <row r="5" spans="2:37" ht="19.899999999999999" customHeight="1" x14ac:dyDescent="0.25">
      <c r="B5" s="187" t="s">
        <v>10</v>
      </c>
      <c r="C5" s="2938" t="s">
        <v>10</v>
      </c>
      <c r="D5" s="2939"/>
      <c r="E5" s="175"/>
      <c r="F5" s="175"/>
      <c r="G5" s="176"/>
      <c r="U5" s="182"/>
      <c r="Z5" s="147"/>
      <c r="AK5" s="2532" t="s">
        <v>819</v>
      </c>
    </row>
    <row r="6" spans="2:37" ht="16.5" thickBot="1" x14ac:dyDescent="0.3">
      <c r="B6" s="118" t="s">
        <v>30</v>
      </c>
      <c r="C6" s="2940" t="s">
        <v>30</v>
      </c>
      <c r="D6" s="2941"/>
      <c r="E6" s="178"/>
      <c r="F6" s="178"/>
      <c r="G6" s="179"/>
      <c r="U6" s="182"/>
      <c r="Z6" s="147"/>
      <c r="AK6" s="2532"/>
    </row>
    <row r="7" spans="2:37" ht="15.75" x14ac:dyDescent="0.25">
      <c r="B7" s="147"/>
      <c r="C7" s="147"/>
    </row>
    <row r="8" spans="2:37" s="149" customFormat="1" ht="18" x14ac:dyDescent="0.25">
      <c r="B8" s="516" t="s">
        <v>414</v>
      </c>
      <c r="C8" s="516"/>
      <c r="E8" s="231"/>
      <c r="F8" s="231"/>
      <c r="G8" s="231"/>
      <c r="H8" s="147"/>
      <c r="I8" s="147"/>
      <c r="J8" s="147"/>
      <c r="K8" s="147"/>
      <c r="L8" s="147"/>
      <c r="M8" s="147"/>
      <c r="N8" s="147"/>
      <c r="O8" s="147"/>
      <c r="P8" s="147"/>
      <c r="Q8" s="147"/>
      <c r="R8" s="147"/>
      <c r="S8" s="147"/>
      <c r="T8" s="147"/>
      <c r="U8" s="147"/>
      <c r="V8" s="147"/>
      <c r="W8" s="147"/>
      <c r="X8" s="147"/>
      <c r="Y8" s="147"/>
      <c r="Z8" s="147"/>
    </row>
    <row r="9" spans="2:37" s="149" customFormat="1" ht="15.75" x14ac:dyDescent="0.25">
      <c r="B9" s="147"/>
      <c r="C9" s="147"/>
      <c r="D9" s="231"/>
      <c r="E9" s="231"/>
      <c r="F9" s="231"/>
      <c r="G9" s="231"/>
      <c r="H9" s="147"/>
      <c r="I9" s="147"/>
      <c r="J9" s="147"/>
      <c r="K9" s="147"/>
      <c r="L9" s="147"/>
      <c r="M9" s="147"/>
      <c r="N9" s="147"/>
      <c r="O9" s="147"/>
      <c r="P9" s="147"/>
      <c r="Q9" s="147"/>
      <c r="R9" s="147"/>
      <c r="S9" s="147"/>
      <c r="T9" s="147"/>
      <c r="U9" s="147"/>
      <c r="V9" s="147"/>
      <c r="W9" s="147"/>
      <c r="X9" s="147"/>
      <c r="Y9" s="147"/>
      <c r="Z9" s="147"/>
    </row>
    <row r="10" spans="2:37" s="149" customFormat="1" ht="16.5" thickBot="1" x14ac:dyDescent="0.3">
      <c r="B10" s="517" t="s">
        <v>415</v>
      </c>
      <c r="C10" s="517"/>
      <c r="D10" s="150"/>
      <c r="E10" s="231">
        <f>C3-1</f>
        <v>2025</v>
      </c>
      <c r="F10" s="231"/>
      <c r="G10" s="231"/>
      <c r="H10" s="150"/>
      <c r="I10" s="150"/>
      <c r="J10" s="150"/>
      <c r="K10" s="150"/>
      <c r="L10" s="150"/>
      <c r="M10" s="150"/>
      <c r="N10" s="150"/>
      <c r="O10" s="150"/>
      <c r="P10" s="150"/>
      <c r="Q10" s="150"/>
      <c r="R10" s="150"/>
      <c r="S10" s="150"/>
      <c r="T10" s="150"/>
      <c r="U10" s="150"/>
    </row>
    <row r="11" spans="2:37" ht="25.9" customHeight="1" thickBot="1" x14ac:dyDescent="0.25">
      <c r="B11" s="2901" t="s">
        <v>188</v>
      </c>
      <c r="C11" s="2904" t="s">
        <v>455</v>
      </c>
      <c r="D11" s="2935" t="s">
        <v>314</v>
      </c>
      <c r="E11" s="2936"/>
      <c r="F11" s="2936"/>
      <c r="G11" s="2936"/>
      <c r="H11" s="2936"/>
      <c r="I11" s="2936"/>
      <c r="J11" s="2936"/>
      <c r="K11" s="2936"/>
      <c r="L11" s="2936"/>
      <c r="M11" s="2936"/>
      <c r="N11" s="2936"/>
      <c r="O11" s="2936"/>
      <c r="P11" s="2936"/>
      <c r="Q11" s="2936"/>
      <c r="R11" s="2936"/>
      <c r="S11" s="2936"/>
      <c r="T11" s="2936"/>
      <c r="U11" s="2936"/>
      <c r="V11" s="2936"/>
      <c r="W11" s="2936"/>
      <c r="X11" s="2936"/>
      <c r="Y11" s="2937"/>
      <c r="Z11" s="2942" t="s">
        <v>319</v>
      </c>
    </row>
    <row r="12" spans="2:37" ht="23.25" customHeight="1" thickBot="1" x14ac:dyDescent="0.25">
      <c r="B12" s="2902"/>
      <c r="C12" s="2905"/>
      <c r="D12" s="2926" t="s">
        <v>548</v>
      </c>
      <c r="E12" s="2910" t="s">
        <v>283</v>
      </c>
      <c r="F12" s="2911"/>
      <c r="G12" s="2912"/>
      <c r="H12" s="2947" t="s">
        <v>680</v>
      </c>
      <c r="I12" s="2948"/>
      <c r="J12" s="2948"/>
      <c r="K12" s="2948"/>
      <c r="L12" s="2948"/>
      <c r="M12" s="2948"/>
      <c r="N12" s="2948"/>
      <c r="O12" s="2948"/>
      <c r="P12" s="2948"/>
      <c r="Q12" s="2948"/>
      <c r="R12" s="2948"/>
      <c r="S12" s="2949"/>
      <c r="T12" s="2943" t="s">
        <v>4</v>
      </c>
      <c r="U12" s="2947" t="s">
        <v>744</v>
      </c>
      <c r="V12" s="2948"/>
      <c r="W12" s="2948"/>
      <c r="X12" s="2949"/>
      <c r="Y12" s="2943" t="s">
        <v>241</v>
      </c>
      <c r="Z12" s="2943"/>
    </row>
    <row r="13" spans="2:37" ht="25.5" customHeight="1" thickBot="1" x14ac:dyDescent="0.25">
      <c r="B13" s="2902"/>
      <c r="C13" s="2905"/>
      <c r="D13" s="2927"/>
      <c r="E13" s="2913"/>
      <c r="F13" s="2914"/>
      <c r="G13" s="2915"/>
      <c r="H13" s="2907" t="s">
        <v>305</v>
      </c>
      <c r="I13" s="2908"/>
      <c r="J13" s="2909"/>
      <c r="K13" s="2935" t="s">
        <v>745</v>
      </c>
      <c r="L13" s="2936"/>
      <c r="M13" s="2937"/>
      <c r="N13" s="2936" t="s">
        <v>657</v>
      </c>
      <c r="O13" s="2936"/>
      <c r="P13" s="2936"/>
      <c r="Q13" s="2952" t="s">
        <v>313</v>
      </c>
      <c r="R13" s="2953"/>
      <c r="S13" s="2954"/>
      <c r="T13" s="2945"/>
      <c r="U13" s="2950"/>
      <c r="V13" s="2951"/>
      <c r="W13" s="2951"/>
      <c r="X13" s="2946"/>
      <c r="Y13" s="2943"/>
      <c r="Z13" s="2944"/>
    </row>
    <row r="14" spans="2:37" ht="76.150000000000006" customHeight="1" thickBot="1" x14ac:dyDescent="0.25">
      <c r="B14" s="2902"/>
      <c r="C14" s="2906"/>
      <c r="D14" s="2928"/>
      <c r="E14" s="155" t="s">
        <v>12</v>
      </c>
      <c r="F14" s="1283" t="s">
        <v>614</v>
      </c>
      <c r="G14" s="1282" t="s">
        <v>615</v>
      </c>
      <c r="H14" s="155" t="s">
        <v>12</v>
      </c>
      <c r="I14" s="1283" t="s">
        <v>614</v>
      </c>
      <c r="J14" s="1282" t="s">
        <v>615</v>
      </c>
      <c r="K14" s="155" t="s">
        <v>12</v>
      </c>
      <c r="L14" s="1283" t="s">
        <v>614</v>
      </c>
      <c r="M14" s="1282" t="s">
        <v>618</v>
      </c>
      <c r="N14" s="155" t="s">
        <v>12</v>
      </c>
      <c r="O14" s="1283" t="s">
        <v>614</v>
      </c>
      <c r="P14" s="1281" t="s">
        <v>618</v>
      </c>
      <c r="Q14" s="1286" t="s">
        <v>12</v>
      </c>
      <c r="R14" s="1287" t="s">
        <v>614</v>
      </c>
      <c r="S14" s="1288" t="s">
        <v>615</v>
      </c>
      <c r="T14" s="2946"/>
      <c r="U14" s="244" t="s">
        <v>308</v>
      </c>
      <c r="V14" s="245" t="s">
        <v>309</v>
      </c>
      <c r="W14" s="246" t="s">
        <v>310</v>
      </c>
      <c r="X14" s="573" t="s">
        <v>311</v>
      </c>
      <c r="Y14" s="2944"/>
      <c r="Z14" s="153" t="s">
        <v>240</v>
      </c>
    </row>
    <row r="15" spans="2:37" ht="22.15" customHeight="1" thickBot="1" x14ac:dyDescent="0.25">
      <c r="B15" s="2903"/>
      <c r="C15" s="236" t="s">
        <v>186</v>
      </c>
      <c r="D15" s="236" t="s">
        <v>186</v>
      </c>
      <c r="E15" s="155" t="s">
        <v>186</v>
      </c>
      <c r="F15" s="1283" t="s">
        <v>186</v>
      </c>
      <c r="G15" s="1282" t="s">
        <v>186</v>
      </c>
      <c r="H15" s="154" t="s">
        <v>186</v>
      </c>
      <c r="I15" s="206" t="s">
        <v>186</v>
      </c>
      <c r="J15" s="1284" t="s">
        <v>186</v>
      </c>
      <c r="K15" s="154" t="s">
        <v>186</v>
      </c>
      <c r="L15" s="206" t="s">
        <v>186</v>
      </c>
      <c r="M15" s="1284" t="s">
        <v>186</v>
      </c>
      <c r="N15" s="154" t="s">
        <v>186</v>
      </c>
      <c r="O15" s="206" t="s">
        <v>186</v>
      </c>
      <c r="P15" s="169" t="s">
        <v>186</v>
      </c>
      <c r="Q15" s="205" t="s">
        <v>186</v>
      </c>
      <c r="R15" s="207" t="s">
        <v>186</v>
      </c>
      <c r="S15" s="575" t="s">
        <v>186</v>
      </c>
      <c r="T15" s="169" t="s">
        <v>186</v>
      </c>
      <c r="U15" s="154" t="s">
        <v>186</v>
      </c>
      <c r="V15" s="206" t="s">
        <v>186</v>
      </c>
      <c r="W15" s="169" t="s">
        <v>186</v>
      </c>
      <c r="X15" s="574" t="s">
        <v>186</v>
      </c>
      <c r="Y15" s="153" t="s">
        <v>186</v>
      </c>
      <c r="Z15" s="156" t="s">
        <v>186</v>
      </c>
    </row>
    <row r="16" spans="2:37" ht="16.5" thickBot="1" x14ac:dyDescent="0.25">
      <c r="B16" s="155">
        <v>0</v>
      </c>
      <c r="C16" s="155">
        <v>1</v>
      </c>
      <c r="D16" s="155">
        <v>2</v>
      </c>
      <c r="E16" s="155">
        <v>3</v>
      </c>
      <c r="F16" s="1283">
        <v>4</v>
      </c>
      <c r="G16" s="1281">
        <v>5</v>
      </c>
      <c r="H16" s="151">
        <v>6</v>
      </c>
      <c r="I16" s="207">
        <v>7</v>
      </c>
      <c r="J16" s="168">
        <v>8</v>
      </c>
      <c r="K16" s="151">
        <v>9</v>
      </c>
      <c r="L16" s="207">
        <v>10</v>
      </c>
      <c r="M16" s="168">
        <v>11</v>
      </c>
      <c r="N16" s="1285">
        <v>12</v>
      </c>
      <c r="O16" s="207">
        <v>13</v>
      </c>
      <c r="P16" s="152">
        <v>14</v>
      </c>
      <c r="Q16" s="205">
        <v>15</v>
      </c>
      <c r="R16" s="207">
        <v>16</v>
      </c>
      <c r="S16" s="575">
        <v>17</v>
      </c>
      <c r="T16" s="152">
        <v>18</v>
      </c>
      <c r="U16" s="151">
        <v>19</v>
      </c>
      <c r="V16" s="207">
        <v>20</v>
      </c>
      <c r="W16" s="152">
        <v>21</v>
      </c>
      <c r="X16" s="575">
        <v>22</v>
      </c>
      <c r="Y16" s="156">
        <v>23</v>
      </c>
      <c r="Z16" s="156">
        <v>24</v>
      </c>
    </row>
    <row r="17" spans="2:27" s="147" customFormat="1" ht="16.5" thickBot="1" x14ac:dyDescent="0.3">
      <c r="B17" s="157" t="s">
        <v>189</v>
      </c>
      <c r="C17" s="1907"/>
      <c r="D17" s="1984">
        <f>E17+H17+K17+N17+Q17+SUM(T17:Y17)</f>
        <v>0</v>
      </c>
      <c r="E17" s="1909"/>
      <c r="F17" s="1910"/>
      <c r="G17" s="1989">
        <f>IF(F17=0,0,E17-F17)</f>
        <v>0</v>
      </c>
      <c r="H17" s="1911"/>
      <c r="I17" s="1912"/>
      <c r="J17" s="1989">
        <f>IF(I17=0,0,H17-I17)</f>
        <v>0</v>
      </c>
      <c r="K17" s="1911"/>
      <c r="L17" s="1912"/>
      <c r="M17" s="1989">
        <f>IF(L17=0,0,K17-L17)</f>
        <v>0</v>
      </c>
      <c r="N17" s="1913"/>
      <c r="O17" s="1914"/>
      <c r="P17" s="1989">
        <f>IF(O17=0,0,N17-O17)</f>
        <v>0</v>
      </c>
      <c r="Q17" s="1915"/>
      <c r="R17" s="1912"/>
      <c r="S17" s="1989">
        <f>IF(R17=0,0,Q17-R17)</f>
        <v>0</v>
      </c>
      <c r="T17" s="1916"/>
      <c r="U17" s="1911"/>
      <c r="V17" s="1912"/>
      <c r="W17" s="1917"/>
      <c r="X17" s="1918"/>
      <c r="Y17" s="1919"/>
      <c r="Z17" s="1215">
        <f>C17-D17</f>
        <v>0</v>
      </c>
      <c r="AA17" s="1255" t="str">
        <f>IF(Z17&lt;0,"ERR!","OK")</f>
        <v>OK</v>
      </c>
    </row>
    <row r="18" spans="2:27" s="147" customFormat="1" ht="16.5" thickBot="1" x14ac:dyDescent="0.3">
      <c r="B18" s="158" t="s">
        <v>190</v>
      </c>
      <c r="C18" s="1920">
        <f>SUM(C19:C23)</f>
        <v>0</v>
      </c>
      <c r="D18" s="1984">
        <f>E18+H18+K18+N18+Q18+SUM(T18:Y18)</f>
        <v>0</v>
      </c>
      <c r="E18" s="1921">
        <f t="shared" ref="E18:Y18" si="0">SUM(E19:E23)</f>
        <v>0</v>
      </c>
      <c r="F18" s="1922">
        <f t="shared" si="0"/>
        <v>0</v>
      </c>
      <c r="G18" s="1988">
        <f t="shared" si="0"/>
        <v>0</v>
      </c>
      <c r="H18" s="1921">
        <f>SUM(H19:H23)</f>
        <v>0</v>
      </c>
      <c r="I18" s="1922">
        <f>SUM(I19:I23)</f>
        <v>0</v>
      </c>
      <c r="J18" s="1988">
        <f t="shared" si="0"/>
        <v>0</v>
      </c>
      <c r="K18" s="1921">
        <f t="shared" si="0"/>
        <v>0</v>
      </c>
      <c r="L18" s="1922">
        <f t="shared" ref="L18:T18" si="1">SUM(L19:L23)</f>
        <v>0</v>
      </c>
      <c r="M18" s="1988">
        <f t="shared" si="1"/>
        <v>0</v>
      </c>
      <c r="N18" s="1921">
        <f t="shared" si="1"/>
        <v>0</v>
      </c>
      <c r="O18" s="1922">
        <f t="shared" si="1"/>
        <v>0</v>
      </c>
      <c r="P18" s="1988">
        <f t="shared" si="1"/>
        <v>0</v>
      </c>
      <c r="Q18" s="1921">
        <f t="shared" si="1"/>
        <v>0</v>
      </c>
      <c r="R18" s="1922">
        <f t="shared" si="1"/>
        <v>0</v>
      </c>
      <c r="S18" s="1988">
        <f t="shared" si="1"/>
        <v>0</v>
      </c>
      <c r="T18" s="1921">
        <f t="shared" si="1"/>
        <v>0</v>
      </c>
      <c r="U18" s="1921">
        <f>SUM(U19:U23)</f>
        <v>0</v>
      </c>
      <c r="V18" s="1922">
        <f t="shared" si="0"/>
        <v>0</v>
      </c>
      <c r="W18" s="1923">
        <f t="shared" si="0"/>
        <v>0</v>
      </c>
      <c r="X18" s="1924">
        <f t="shared" si="0"/>
        <v>0</v>
      </c>
      <c r="Y18" s="1920">
        <f t="shared" si="0"/>
        <v>0</v>
      </c>
      <c r="Z18" s="1215">
        <f>C18-D18</f>
        <v>0</v>
      </c>
      <c r="AA18" s="1255" t="str">
        <f t="shared" ref="AA18:AA81" si="2">IF(Z18&lt;0,"ERR!","OK")</f>
        <v>OK</v>
      </c>
    </row>
    <row r="19" spans="2:27" ht="15.75" thickBot="1" x14ac:dyDescent="0.25">
      <c r="B19" s="159" t="s">
        <v>191</v>
      </c>
      <c r="C19" s="1925"/>
      <c r="D19" s="1985">
        <f>E19+H19+K19+N19+Q19+SUM(T19:Y19)</f>
        <v>0</v>
      </c>
      <c r="E19" s="1927"/>
      <c r="F19" s="1928"/>
      <c r="G19" s="1987">
        <f>IF(F19=0,0,E19-F19)</f>
        <v>0</v>
      </c>
      <c r="H19" s="1929"/>
      <c r="I19" s="1930"/>
      <c r="J19" s="1987">
        <f>IF(I19=0,0,H19-I19)</f>
        <v>0</v>
      </c>
      <c r="K19" s="1929"/>
      <c r="L19" s="1930"/>
      <c r="M19" s="1987">
        <f>IF(L19=0,0,K19-L19)</f>
        <v>0</v>
      </c>
      <c r="N19" s="1929"/>
      <c r="O19" s="1930"/>
      <c r="P19" s="1987">
        <f>IF(O19=0,0,N19-O19)</f>
        <v>0</v>
      </c>
      <c r="Q19" s="1931"/>
      <c r="R19" s="1930"/>
      <c r="S19" s="1987">
        <f>IF(R19=0,0,Q19-R19)</f>
        <v>0</v>
      </c>
      <c r="T19" s="1932"/>
      <c r="U19" s="1929"/>
      <c r="V19" s="1930"/>
      <c r="W19" s="1933"/>
      <c r="X19" s="1934"/>
      <c r="Y19" s="1932"/>
      <c r="Z19" s="1216">
        <f>C19-D19</f>
        <v>0</v>
      </c>
      <c r="AA19" s="1255" t="str">
        <f t="shared" si="2"/>
        <v>OK</v>
      </c>
    </row>
    <row r="20" spans="2:27" ht="15.75" thickBot="1" x14ac:dyDescent="0.25">
      <c r="B20" s="159" t="s">
        <v>192</v>
      </c>
      <c r="C20" s="1935"/>
      <c r="D20" s="1985">
        <f>E20+H20+K20+N20+Q20+SUM(T20:Y20)</f>
        <v>0</v>
      </c>
      <c r="E20" s="1927"/>
      <c r="F20" s="1928"/>
      <c r="G20" s="1987">
        <f t="shared" ref="G20:G83" si="3">IF(F20=0,0,E20-F20)</f>
        <v>0</v>
      </c>
      <c r="H20" s="1929"/>
      <c r="I20" s="1930"/>
      <c r="J20" s="1987">
        <f t="shared" ref="J20:J83" si="4">IF(I20=0,0,H20-I20)</f>
        <v>0</v>
      </c>
      <c r="K20" s="1929"/>
      <c r="L20" s="1930"/>
      <c r="M20" s="1987">
        <f t="shared" ref="M20:M83" si="5">IF(L20=0,0,K20-L20)</f>
        <v>0</v>
      </c>
      <c r="N20" s="1929"/>
      <c r="O20" s="1930"/>
      <c r="P20" s="1987">
        <f t="shared" ref="P20:P83" si="6">IF(O20=0,0,N20-O20)</f>
        <v>0</v>
      </c>
      <c r="Q20" s="1929"/>
      <c r="R20" s="1930"/>
      <c r="S20" s="1987">
        <f t="shared" ref="S20:S83" si="7">IF(R20=0,0,Q20-R20)</f>
        <v>0</v>
      </c>
      <c r="T20" s="1932"/>
      <c r="U20" s="1929"/>
      <c r="V20" s="1930"/>
      <c r="W20" s="1933"/>
      <c r="X20" s="1934"/>
      <c r="Y20" s="1932"/>
      <c r="Z20" s="1216">
        <f t="shared" ref="Z20:Z83" si="8">C20-D20</f>
        <v>0</v>
      </c>
      <c r="AA20" s="1255" t="str">
        <f t="shared" si="2"/>
        <v>OK</v>
      </c>
    </row>
    <row r="21" spans="2:27" ht="15.75" thickBot="1" x14ac:dyDescent="0.25">
      <c r="B21" s="159" t="s">
        <v>193</v>
      </c>
      <c r="C21" s="1935"/>
      <c r="D21" s="1985">
        <f t="shared" ref="D21:D84" si="9">E21+H21+K21+N21+Q21+SUM(T21:Y21)</f>
        <v>0</v>
      </c>
      <c r="E21" s="1927"/>
      <c r="F21" s="1928"/>
      <c r="G21" s="1987">
        <f t="shared" si="3"/>
        <v>0</v>
      </c>
      <c r="H21" s="1929"/>
      <c r="I21" s="1930"/>
      <c r="J21" s="1987">
        <f t="shared" si="4"/>
        <v>0</v>
      </c>
      <c r="K21" s="1929"/>
      <c r="L21" s="1930"/>
      <c r="M21" s="1987">
        <f t="shared" si="5"/>
        <v>0</v>
      </c>
      <c r="N21" s="1929"/>
      <c r="O21" s="1930"/>
      <c r="P21" s="1987">
        <f t="shared" si="6"/>
        <v>0</v>
      </c>
      <c r="Q21" s="1929"/>
      <c r="R21" s="1930"/>
      <c r="S21" s="1987">
        <f t="shared" si="7"/>
        <v>0</v>
      </c>
      <c r="T21" s="1932"/>
      <c r="U21" s="1929"/>
      <c r="V21" s="1930"/>
      <c r="W21" s="1933"/>
      <c r="X21" s="1934"/>
      <c r="Y21" s="1932"/>
      <c r="Z21" s="1216">
        <f t="shared" si="8"/>
        <v>0</v>
      </c>
      <c r="AA21" s="1255" t="str">
        <f t="shared" si="2"/>
        <v>OK</v>
      </c>
    </row>
    <row r="22" spans="2:27" ht="15.75" thickBot="1" x14ac:dyDescent="0.25">
      <c r="B22" s="159" t="s">
        <v>194</v>
      </c>
      <c r="C22" s="1935"/>
      <c r="D22" s="1985">
        <f t="shared" si="9"/>
        <v>0</v>
      </c>
      <c r="E22" s="1927"/>
      <c r="F22" s="1928"/>
      <c r="G22" s="1987">
        <f t="shared" si="3"/>
        <v>0</v>
      </c>
      <c r="H22" s="1929"/>
      <c r="I22" s="1930"/>
      <c r="J22" s="1987">
        <f t="shared" si="4"/>
        <v>0</v>
      </c>
      <c r="K22" s="1929"/>
      <c r="L22" s="1930"/>
      <c r="M22" s="1987">
        <f t="shared" si="5"/>
        <v>0</v>
      </c>
      <c r="N22" s="1929"/>
      <c r="O22" s="1930"/>
      <c r="P22" s="1987">
        <f t="shared" si="6"/>
        <v>0</v>
      </c>
      <c r="Q22" s="1929"/>
      <c r="R22" s="1930"/>
      <c r="S22" s="1987">
        <f t="shared" si="7"/>
        <v>0</v>
      </c>
      <c r="T22" s="1932"/>
      <c r="U22" s="1929"/>
      <c r="V22" s="1930"/>
      <c r="W22" s="1933"/>
      <c r="X22" s="1934"/>
      <c r="Y22" s="1932"/>
      <c r="Z22" s="1216">
        <f t="shared" si="8"/>
        <v>0</v>
      </c>
      <c r="AA22" s="1255" t="str">
        <f t="shared" si="2"/>
        <v>OK</v>
      </c>
    </row>
    <row r="23" spans="2:27" ht="15.75" thickBot="1" x14ac:dyDescent="0.25">
      <c r="B23" s="159" t="s">
        <v>195</v>
      </c>
      <c r="C23" s="1935"/>
      <c r="D23" s="1985">
        <f t="shared" si="9"/>
        <v>0</v>
      </c>
      <c r="E23" s="1927"/>
      <c r="F23" s="1928"/>
      <c r="G23" s="1987">
        <f t="shared" si="3"/>
        <v>0</v>
      </c>
      <c r="H23" s="1929"/>
      <c r="I23" s="1930"/>
      <c r="J23" s="1987">
        <f t="shared" si="4"/>
        <v>0</v>
      </c>
      <c r="K23" s="1929"/>
      <c r="L23" s="1930"/>
      <c r="M23" s="1987">
        <f t="shared" si="5"/>
        <v>0</v>
      </c>
      <c r="N23" s="1929"/>
      <c r="O23" s="1930"/>
      <c r="P23" s="1987">
        <f t="shared" si="6"/>
        <v>0</v>
      </c>
      <c r="Q23" s="1929"/>
      <c r="R23" s="1930"/>
      <c r="S23" s="1987">
        <f t="shared" si="7"/>
        <v>0</v>
      </c>
      <c r="T23" s="1932"/>
      <c r="U23" s="1929"/>
      <c r="V23" s="1930"/>
      <c r="W23" s="1933"/>
      <c r="X23" s="1934"/>
      <c r="Y23" s="1932"/>
      <c r="Z23" s="1216">
        <f t="shared" si="8"/>
        <v>0</v>
      </c>
      <c r="AA23" s="1255" t="str">
        <f t="shared" si="2"/>
        <v>OK</v>
      </c>
    </row>
    <row r="24" spans="2:27" s="518" customFormat="1" ht="30" customHeight="1" thickBot="1" x14ac:dyDescent="0.3">
      <c r="B24" s="567" t="s">
        <v>196</v>
      </c>
      <c r="C24" s="1936"/>
      <c r="D24" s="1984">
        <f t="shared" si="9"/>
        <v>0</v>
      </c>
      <c r="E24" s="1937"/>
      <c r="F24" s="1938"/>
      <c r="G24" s="1987">
        <f t="shared" si="3"/>
        <v>0</v>
      </c>
      <c r="H24" s="1939"/>
      <c r="I24" s="1940"/>
      <c r="J24" s="1987">
        <f t="shared" si="4"/>
        <v>0</v>
      </c>
      <c r="K24" s="1939"/>
      <c r="L24" s="1940"/>
      <c r="M24" s="1987">
        <f t="shared" si="5"/>
        <v>0</v>
      </c>
      <c r="N24" s="1939"/>
      <c r="O24" s="1940"/>
      <c r="P24" s="1987">
        <f t="shared" si="6"/>
        <v>0</v>
      </c>
      <c r="Q24" s="1939"/>
      <c r="R24" s="1940"/>
      <c r="S24" s="1987">
        <f t="shared" si="7"/>
        <v>0</v>
      </c>
      <c r="T24" s="1941"/>
      <c r="U24" s="1939"/>
      <c r="V24" s="1940"/>
      <c r="W24" s="1942"/>
      <c r="X24" s="1943"/>
      <c r="Y24" s="1941"/>
      <c r="Z24" s="1215">
        <f t="shared" si="8"/>
        <v>0</v>
      </c>
      <c r="AA24" s="1255" t="str">
        <f t="shared" si="2"/>
        <v>OK</v>
      </c>
    </row>
    <row r="25" spans="2:27" s="518" customFormat="1" ht="16.5" thickBot="1" x14ac:dyDescent="0.3">
      <c r="B25" s="567" t="s">
        <v>197</v>
      </c>
      <c r="C25" s="1936"/>
      <c r="D25" s="1984">
        <f t="shared" si="9"/>
        <v>0</v>
      </c>
      <c r="E25" s="1937"/>
      <c r="F25" s="1938"/>
      <c r="G25" s="1987">
        <f t="shared" si="3"/>
        <v>0</v>
      </c>
      <c r="H25" s="1939"/>
      <c r="I25" s="1940"/>
      <c r="J25" s="1987">
        <f t="shared" si="4"/>
        <v>0</v>
      </c>
      <c r="K25" s="1939"/>
      <c r="L25" s="1940"/>
      <c r="M25" s="1987">
        <f t="shared" si="5"/>
        <v>0</v>
      </c>
      <c r="N25" s="1939"/>
      <c r="O25" s="1940"/>
      <c r="P25" s="1987">
        <f t="shared" si="6"/>
        <v>0</v>
      </c>
      <c r="Q25" s="1939"/>
      <c r="R25" s="1940"/>
      <c r="S25" s="1987">
        <f t="shared" si="7"/>
        <v>0</v>
      </c>
      <c r="T25" s="1941"/>
      <c r="U25" s="1939"/>
      <c r="V25" s="1940"/>
      <c r="W25" s="1942"/>
      <c r="X25" s="1943"/>
      <c r="Y25" s="1941"/>
      <c r="Z25" s="1215">
        <f>C25-D25</f>
        <v>0</v>
      </c>
      <c r="AA25" s="1255" t="str">
        <f t="shared" si="2"/>
        <v>OK</v>
      </c>
    </row>
    <row r="26" spans="2:27" s="147" customFormat="1" ht="16.5" thickBot="1" x14ac:dyDescent="0.3">
      <c r="B26" s="160" t="s">
        <v>831</v>
      </c>
      <c r="C26" s="1944">
        <f>SUM(C27:C31)</f>
        <v>0</v>
      </c>
      <c r="D26" s="1984">
        <f t="shared" si="9"/>
        <v>0</v>
      </c>
      <c r="E26" s="1921">
        <f>SUM(E27:E31)</f>
        <v>0</v>
      </c>
      <c r="F26" s="1922">
        <f t="shared" ref="F26:R26" si="10">SUM(F27:F31)</f>
        <v>0</v>
      </c>
      <c r="G26" s="1922">
        <f>SUM(G27:G31)</f>
        <v>0</v>
      </c>
      <c r="H26" s="1921">
        <f t="shared" si="10"/>
        <v>0</v>
      </c>
      <c r="I26" s="1922">
        <f t="shared" si="10"/>
        <v>0</v>
      </c>
      <c r="J26" s="1922">
        <f>SUM(J27:J31)</f>
        <v>0</v>
      </c>
      <c r="K26" s="1921">
        <f>SUM(K27:K31)</f>
        <v>0</v>
      </c>
      <c r="L26" s="1922">
        <f t="shared" si="10"/>
        <v>0</v>
      </c>
      <c r="M26" s="1922">
        <f>SUM(M27:M31)</f>
        <v>0</v>
      </c>
      <c r="N26" s="1921">
        <f t="shared" si="10"/>
        <v>0</v>
      </c>
      <c r="O26" s="1922">
        <f t="shared" si="10"/>
        <v>0</v>
      </c>
      <c r="P26" s="1922">
        <f>SUM(P27:P31)</f>
        <v>0</v>
      </c>
      <c r="Q26" s="1921">
        <f t="shared" si="10"/>
        <v>0</v>
      </c>
      <c r="R26" s="1922">
        <f t="shared" si="10"/>
        <v>0</v>
      </c>
      <c r="S26" s="1922">
        <f>SUM(S27:S31)</f>
        <v>0</v>
      </c>
      <c r="T26" s="1920">
        <f t="shared" ref="T26:Y26" si="11">SUM(T27:T31)</f>
        <v>0</v>
      </c>
      <c r="U26" s="1921">
        <f t="shared" si="11"/>
        <v>0</v>
      </c>
      <c r="V26" s="1922">
        <f t="shared" si="11"/>
        <v>0</v>
      </c>
      <c r="W26" s="1922">
        <f>SUM(W27:W31)</f>
        <v>0</v>
      </c>
      <c r="X26" s="1945">
        <f t="shared" si="11"/>
        <v>0</v>
      </c>
      <c r="Y26" s="1920">
        <f t="shared" si="11"/>
        <v>0</v>
      </c>
      <c r="Z26" s="1215">
        <f>C26-D26</f>
        <v>0</v>
      </c>
      <c r="AA26" s="1255" t="str">
        <f t="shared" si="2"/>
        <v>OK</v>
      </c>
    </row>
    <row r="27" spans="2:27" ht="15.75" thickBot="1" x14ac:dyDescent="0.25">
      <c r="B27" s="775" t="s">
        <v>461</v>
      </c>
      <c r="C27" s="1935"/>
      <c r="D27" s="1985">
        <f t="shared" si="9"/>
        <v>0</v>
      </c>
      <c r="E27" s="1927"/>
      <c r="F27" s="1928"/>
      <c r="G27" s="1987">
        <f t="shared" si="3"/>
        <v>0</v>
      </c>
      <c r="H27" s="1929"/>
      <c r="I27" s="1930"/>
      <c r="J27" s="1987">
        <f t="shared" si="4"/>
        <v>0</v>
      </c>
      <c r="K27" s="1929"/>
      <c r="L27" s="1930"/>
      <c r="M27" s="1987">
        <f t="shared" si="5"/>
        <v>0</v>
      </c>
      <c r="N27" s="1929"/>
      <c r="O27" s="1930"/>
      <c r="P27" s="1987">
        <f t="shared" si="6"/>
        <v>0</v>
      </c>
      <c r="Q27" s="1929"/>
      <c r="R27" s="1930"/>
      <c r="S27" s="1987">
        <f t="shared" si="7"/>
        <v>0</v>
      </c>
      <c r="T27" s="1932"/>
      <c r="U27" s="1929"/>
      <c r="V27" s="1930"/>
      <c r="W27" s="1933"/>
      <c r="X27" s="1934"/>
      <c r="Y27" s="1932"/>
      <c r="Z27" s="1216">
        <f t="shared" si="8"/>
        <v>0</v>
      </c>
      <c r="AA27" s="1255" t="str">
        <f t="shared" si="2"/>
        <v>OK</v>
      </c>
    </row>
    <row r="28" spans="2:27" ht="15.75" thickBot="1" x14ac:dyDescent="0.25">
      <c r="B28" s="775" t="s">
        <v>468</v>
      </c>
      <c r="C28" s="1935"/>
      <c r="D28" s="1985">
        <f t="shared" si="9"/>
        <v>0</v>
      </c>
      <c r="E28" s="1927"/>
      <c r="F28" s="1928"/>
      <c r="G28" s="1987">
        <f t="shared" si="3"/>
        <v>0</v>
      </c>
      <c r="H28" s="1929"/>
      <c r="I28" s="1930"/>
      <c r="J28" s="1987">
        <f t="shared" si="4"/>
        <v>0</v>
      </c>
      <c r="K28" s="1929"/>
      <c r="L28" s="1930"/>
      <c r="M28" s="1987">
        <f t="shared" si="5"/>
        <v>0</v>
      </c>
      <c r="N28" s="1929"/>
      <c r="O28" s="1930"/>
      <c r="P28" s="1987">
        <f t="shared" si="6"/>
        <v>0</v>
      </c>
      <c r="Q28" s="1929"/>
      <c r="R28" s="1930"/>
      <c r="S28" s="1987">
        <f t="shared" si="7"/>
        <v>0</v>
      </c>
      <c r="T28" s="1932"/>
      <c r="U28" s="1929"/>
      <c r="V28" s="1930"/>
      <c r="W28" s="1933"/>
      <c r="X28" s="1934"/>
      <c r="Y28" s="1932"/>
      <c r="Z28" s="1216">
        <f t="shared" si="8"/>
        <v>0</v>
      </c>
      <c r="AA28" s="1255" t="str">
        <f t="shared" si="2"/>
        <v>OK</v>
      </c>
    </row>
    <row r="29" spans="2:27" ht="15.75" thickBot="1" x14ac:dyDescent="0.25">
      <c r="B29" s="775" t="s">
        <v>462</v>
      </c>
      <c r="C29" s="1935"/>
      <c r="D29" s="1985">
        <f t="shared" si="9"/>
        <v>0</v>
      </c>
      <c r="E29" s="1927"/>
      <c r="F29" s="1928"/>
      <c r="G29" s="1987">
        <f t="shared" si="3"/>
        <v>0</v>
      </c>
      <c r="H29" s="1929"/>
      <c r="I29" s="1930"/>
      <c r="J29" s="1987">
        <f t="shared" si="4"/>
        <v>0</v>
      </c>
      <c r="K29" s="1929"/>
      <c r="L29" s="1930"/>
      <c r="M29" s="1987">
        <f t="shared" si="5"/>
        <v>0</v>
      </c>
      <c r="N29" s="1929"/>
      <c r="O29" s="1930"/>
      <c r="P29" s="1987">
        <f t="shared" si="6"/>
        <v>0</v>
      </c>
      <c r="Q29" s="1929"/>
      <c r="R29" s="1930"/>
      <c r="S29" s="1987">
        <f t="shared" si="7"/>
        <v>0</v>
      </c>
      <c r="T29" s="1932"/>
      <c r="U29" s="1929"/>
      <c r="V29" s="1930"/>
      <c r="W29" s="1933"/>
      <c r="X29" s="1934"/>
      <c r="Y29" s="1932"/>
      <c r="Z29" s="1216">
        <f t="shared" si="8"/>
        <v>0</v>
      </c>
      <c r="AA29" s="1255" t="str">
        <f t="shared" si="2"/>
        <v>OK</v>
      </c>
    </row>
    <row r="30" spans="2:27" ht="15.75" thickBot="1" x14ac:dyDescent="0.25">
      <c r="B30" s="775" t="s">
        <v>599</v>
      </c>
      <c r="C30" s="1935"/>
      <c r="D30" s="1985">
        <f>E30+H30+K30+N30+Q30+SUM(T30:Y30)</f>
        <v>0</v>
      </c>
      <c r="E30" s="1927"/>
      <c r="F30" s="1928"/>
      <c r="G30" s="1987">
        <f t="shared" si="3"/>
        <v>0</v>
      </c>
      <c r="H30" s="1929"/>
      <c r="I30" s="1930"/>
      <c r="J30" s="1987">
        <f t="shared" si="4"/>
        <v>0</v>
      </c>
      <c r="K30" s="1929"/>
      <c r="L30" s="1930"/>
      <c r="M30" s="1987">
        <f t="shared" si="5"/>
        <v>0</v>
      </c>
      <c r="N30" s="1929"/>
      <c r="O30" s="1930"/>
      <c r="P30" s="1987">
        <f t="shared" si="6"/>
        <v>0</v>
      </c>
      <c r="Q30" s="1929"/>
      <c r="R30" s="1930"/>
      <c r="S30" s="1987">
        <f t="shared" si="7"/>
        <v>0</v>
      </c>
      <c r="T30" s="1932"/>
      <c r="U30" s="1929"/>
      <c r="V30" s="1930"/>
      <c r="W30" s="1933"/>
      <c r="X30" s="1934"/>
      <c r="Y30" s="1932"/>
      <c r="Z30" s="1216">
        <f t="shared" si="8"/>
        <v>0</v>
      </c>
      <c r="AA30" s="1255" t="str">
        <f t="shared" si="2"/>
        <v>OK</v>
      </c>
    </row>
    <row r="31" spans="2:27" ht="15.75" thickBot="1" x14ac:dyDescent="0.25">
      <c r="B31" s="775" t="s">
        <v>600</v>
      </c>
      <c r="C31" s="1935"/>
      <c r="D31" s="1985">
        <f t="shared" si="9"/>
        <v>0</v>
      </c>
      <c r="E31" s="1927"/>
      <c r="F31" s="1928"/>
      <c r="G31" s="1987">
        <f t="shared" si="3"/>
        <v>0</v>
      </c>
      <c r="H31" s="1929"/>
      <c r="I31" s="1930"/>
      <c r="J31" s="1987">
        <f t="shared" si="4"/>
        <v>0</v>
      </c>
      <c r="K31" s="1929"/>
      <c r="L31" s="1930"/>
      <c r="M31" s="1987">
        <f t="shared" si="5"/>
        <v>0</v>
      </c>
      <c r="N31" s="1929"/>
      <c r="O31" s="1930"/>
      <c r="P31" s="1987">
        <f t="shared" si="6"/>
        <v>0</v>
      </c>
      <c r="Q31" s="1929"/>
      <c r="R31" s="1930"/>
      <c r="S31" s="1987">
        <f t="shared" si="7"/>
        <v>0</v>
      </c>
      <c r="T31" s="1932"/>
      <c r="U31" s="1929"/>
      <c r="V31" s="1930"/>
      <c r="W31" s="1933"/>
      <c r="X31" s="1934"/>
      <c r="Y31" s="1932"/>
      <c r="Z31" s="1216">
        <f t="shared" si="8"/>
        <v>0</v>
      </c>
      <c r="AA31" s="1255" t="str">
        <f t="shared" si="2"/>
        <v>OK</v>
      </c>
    </row>
    <row r="32" spans="2:27" s="147" customFormat="1" ht="16.5" thickBot="1" x14ac:dyDescent="0.3">
      <c r="B32" s="160" t="s">
        <v>199</v>
      </c>
      <c r="C32" s="1936"/>
      <c r="D32" s="1985">
        <f t="shared" si="9"/>
        <v>0</v>
      </c>
      <c r="E32" s="1937"/>
      <c r="F32" s="1938"/>
      <c r="G32" s="1987">
        <f t="shared" si="3"/>
        <v>0</v>
      </c>
      <c r="H32" s="1939"/>
      <c r="I32" s="1940"/>
      <c r="J32" s="1987">
        <f t="shared" si="4"/>
        <v>0</v>
      </c>
      <c r="K32" s="1939"/>
      <c r="L32" s="1940"/>
      <c r="M32" s="1987">
        <f t="shared" si="5"/>
        <v>0</v>
      </c>
      <c r="N32" s="1939"/>
      <c r="O32" s="1940"/>
      <c r="P32" s="1987">
        <f t="shared" si="6"/>
        <v>0</v>
      </c>
      <c r="Q32" s="1939"/>
      <c r="R32" s="1940"/>
      <c r="S32" s="1987">
        <f t="shared" si="7"/>
        <v>0</v>
      </c>
      <c r="T32" s="1941"/>
      <c r="U32" s="1939"/>
      <c r="V32" s="1940"/>
      <c r="W32" s="1942"/>
      <c r="X32" s="1943"/>
      <c r="Y32" s="1941"/>
      <c r="Z32" s="1216">
        <f t="shared" si="8"/>
        <v>0</v>
      </c>
      <c r="AA32" s="1255" t="str">
        <f t="shared" si="2"/>
        <v>OK</v>
      </c>
    </row>
    <row r="33" spans="2:27" s="147" customFormat="1" ht="16.5" thickBot="1" x14ac:dyDescent="0.3">
      <c r="B33" s="160" t="s">
        <v>200</v>
      </c>
      <c r="C33" s="1936"/>
      <c r="D33" s="1985">
        <f t="shared" si="9"/>
        <v>0</v>
      </c>
      <c r="E33" s="1937"/>
      <c r="F33" s="1938"/>
      <c r="G33" s="1987">
        <f t="shared" si="3"/>
        <v>0</v>
      </c>
      <c r="H33" s="1939"/>
      <c r="I33" s="1940"/>
      <c r="J33" s="1987">
        <f t="shared" si="4"/>
        <v>0</v>
      </c>
      <c r="K33" s="1939"/>
      <c r="L33" s="1940"/>
      <c r="M33" s="1987">
        <f t="shared" si="5"/>
        <v>0</v>
      </c>
      <c r="N33" s="1939"/>
      <c r="O33" s="1940"/>
      <c r="P33" s="1987">
        <f t="shared" si="6"/>
        <v>0</v>
      </c>
      <c r="Q33" s="1939"/>
      <c r="R33" s="1940"/>
      <c r="S33" s="1987">
        <f t="shared" si="7"/>
        <v>0</v>
      </c>
      <c r="T33" s="1941"/>
      <c r="U33" s="1939"/>
      <c r="V33" s="1940"/>
      <c r="W33" s="1942"/>
      <c r="X33" s="1943"/>
      <c r="Y33" s="1941"/>
      <c r="Z33" s="1216">
        <f t="shared" si="8"/>
        <v>0</v>
      </c>
      <c r="AA33" s="1255" t="str">
        <f t="shared" si="2"/>
        <v>OK</v>
      </c>
    </row>
    <row r="34" spans="2:27" s="147" customFormat="1" ht="16.5" thickBot="1" x14ac:dyDescent="0.3">
      <c r="B34" s="160" t="s">
        <v>201</v>
      </c>
      <c r="C34" s="1936"/>
      <c r="D34" s="1985">
        <f t="shared" si="9"/>
        <v>0</v>
      </c>
      <c r="E34" s="1937"/>
      <c r="F34" s="1938"/>
      <c r="G34" s="1987">
        <f t="shared" si="3"/>
        <v>0</v>
      </c>
      <c r="H34" s="1939"/>
      <c r="I34" s="1940"/>
      <c r="J34" s="1987">
        <f t="shared" si="4"/>
        <v>0</v>
      </c>
      <c r="K34" s="1939"/>
      <c r="L34" s="1940"/>
      <c r="M34" s="1987">
        <f t="shared" si="5"/>
        <v>0</v>
      </c>
      <c r="N34" s="1939"/>
      <c r="O34" s="1940"/>
      <c r="P34" s="1987">
        <f t="shared" si="6"/>
        <v>0</v>
      </c>
      <c r="Q34" s="1939"/>
      <c r="R34" s="1940"/>
      <c r="S34" s="1987">
        <f t="shared" si="7"/>
        <v>0</v>
      </c>
      <c r="T34" s="1941"/>
      <c r="U34" s="1939"/>
      <c r="V34" s="1940"/>
      <c r="W34" s="1942"/>
      <c r="X34" s="1943"/>
      <c r="Y34" s="1941"/>
      <c r="Z34" s="1216">
        <f t="shared" si="8"/>
        <v>0</v>
      </c>
      <c r="AA34" s="1255" t="str">
        <f t="shared" si="2"/>
        <v>OK</v>
      </c>
    </row>
    <row r="35" spans="2:27" s="147" customFormat="1" ht="16.5" thickBot="1" x14ac:dyDescent="0.3">
      <c r="B35" s="160" t="s">
        <v>832</v>
      </c>
      <c r="C35" s="1936"/>
      <c r="D35" s="1985">
        <f t="shared" si="9"/>
        <v>0</v>
      </c>
      <c r="E35" s="1937"/>
      <c r="F35" s="1938"/>
      <c r="G35" s="1987">
        <f t="shared" si="3"/>
        <v>0</v>
      </c>
      <c r="H35" s="1939"/>
      <c r="I35" s="1940"/>
      <c r="J35" s="1987">
        <f t="shared" si="4"/>
        <v>0</v>
      </c>
      <c r="K35" s="1939"/>
      <c r="L35" s="1940"/>
      <c r="M35" s="1987">
        <f t="shared" si="5"/>
        <v>0</v>
      </c>
      <c r="N35" s="1939"/>
      <c r="O35" s="1940"/>
      <c r="P35" s="1987">
        <f t="shared" si="6"/>
        <v>0</v>
      </c>
      <c r="Q35" s="1939"/>
      <c r="R35" s="1940"/>
      <c r="S35" s="1987">
        <f t="shared" si="7"/>
        <v>0</v>
      </c>
      <c r="T35" s="1941"/>
      <c r="U35" s="1939"/>
      <c r="V35" s="1940"/>
      <c r="W35" s="1942"/>
      <c r="X35" s="1943"/>
      <c r="Y35" s="1941"/>
      <c r="Z35" s="1216">
        <f t="shared" si="8"/>
        <v>0</v>
      </c>
      <c r="AA35" s="1255" t="str">
        <f t="shared" si="2"/>
        <v>OK</v>
      </c>
    </row>
    <row r="36" spans="2:27" s="147" customFormat="1" ht="16.5" thickBot="1" x14ac:dyDescent="0.3">
      <c r="B36" s="160" t="s">
        <v>833</v>
      </c>
      <c r="C36" s="1944">
        <f>SUM(C37:C40)</f>
        <v>0</v>
      </c>
      <c r="D36" s="1984">
        <f t="shared" si="9"/>
        <v>0</v>
      </c>
      <c r="E36" s="1921">
        <f>SUM(E37:E40)</f>
        <v>0</v>
      </c>
      <c r="F36" s="1922">
        <f t="shared" ref="F36:R36" si="12">SUM(F37:F40)</f>
        <v>0</v>
      </c>
      <c r="G36" s="1922">
        <f t="shared" si="12"/>
        <v>0</v>
      </c>
      <c r="H36" s="1921">
        <f t="shared" si="12"/>
        <v>0</v>
      </c>
      <c r="I36" s="1922">
        <f t="shared" si="12"/>
        <v>0</v>
      </c>
      <c r="J36" s="1922">
        <f t="shared" ref="J36" si="13">SUM(J37:J40)</f>
        <v>0</v>
      </c>
      <c r="K36" s="1921">
        <f t="shared" si="12"/>
        <v>0</v>
      </c>
      <c r="L36" s="1922">
        <f t="shared" si="12"/>
        <v>0</v>
      </c>
      <c r="M36" s="1922">
        <f t="shared" ref="M36" si="14">SUM(M37:M40)</f>
        <v>0</v>
      </c>
      <c r="N36" s="1921">
        <f t="shared" si="12"/>
        <v>0</v>
      </c>
      <c r="O36" s="1922">
        <f t="shared" si="12"/>
        <v>0</v>
      </c>
      <c r="P36" s="1922">
        <f t="shared" ref="P36" si="15">SUM(P37:P40)</f>
        <v>0</v>
      </c>
      <c r="Q36" s="1921">
        <f t="shared" si="12"/>
        <v>0</v>
      </c>
      <c r="R36" s="1922">
        <f t="shared" si="12"/>
        <v>0</v>
      </c>
      <c r="S36" s="1922">
        <f t="shared" ref="S36" si="16">SUM(S37:S40)</f>
        <v>0</v>
      </c>
      <c r="T36" s="1920">
        <f t="shared" ref="T36:Y36" si="17">SUM(T37:T40)</f>
        <v>0</v>
      </c>
      <c r="U36" s="1921">
        <f t="shared" si="17"/>
        <v>0</v>
      </c>
      <c r="V36" s="1922">
        <f t="shared" si="17"/>
        <v>0</v>
      </c>
      <c r="W36" s="1923">
        <f t="shared" si="17"/>
        <v>0</v>
      </c>
      <c r="X36" s="1924">
        <f t="shared" si="17"/>
        <v>0</v>
      </c>
      <c r="Y36" s="1920">
        <f t="shared" si="17"/>
        <v>0</v>
      </c>
      <c r="Z36" s="1215">
        <f t="shared" si="8"/>
        <v>0</v>
      </c>
      <c r="AA36" s="1255" t="str">
        <f t="shared" si="2"/>
        <v>OK</v>
      </c>
    </row>
    <row r="37" spans="2:27" ht="15.75" thickBot="1" x14ac:dyDescent="0.25">
      <c r="B37" s="775" t="s">
        <v>464</v>
      </c>
      <c r="C37" s="1935"/>
      <c r="D37" s="1985">
        <f t="shared" si="9"/>
        <v>0</v>
      </c>
      <c r="E37" s="1927"/>
      <c r="F37" s="1928"/>
      <c r="G37" s="1987">
        <f t="shared" si="3"/>
        <v>0</v>
      </c>
      <c r="H37" s="1929"/>
      <c r="I37" s="1930"/>
      <c r="J37" s="1987">
        <f t="shared" si="4"/>
        <v>0</v>
      </c>
      <c r="K37" s="1929"/>
      <c r="L37" s="1930"/>
      <c r="M37" s="1987">
        <f t="shared" si="5"/>
        <v>0</v>
      </c>
      <c r="N37" s="1929"/>
      <c r="O37" s="1930"/>
      <c r="P37" s="1987">
        <f t="shared" si="6"/>
        <v>0</v>
      </c>
      <c r="Q37" s="1929"/>
      <c r="R37" s="1930"/>
      <c r="S37" s="1987">
        <f t="shared" si="7"/>
        <v>0</v>
      </c>
      <c r="T37" s="1932"/>
      <c r="U37" s="1929"/>
      <c r="V37" s="1930"/>
      <c r="W37" s="1933"/>
      <c r="X37" s="1934"/>
      <c r="Y37" s="1932"/>
      <c r="Z37" s="1216">
        <f t="shared" si="8"/>
        <v>0</v>
      </c>
      <c r="AA37" s="1255" t="str">
        <f t="shared" si="2"/>
        <v>OK</v>
      </c>
    </row>
    <row r="38" spans="2:27" ht="15.75" thickBot="1" x14ac:dyDescent="0.25">
      <c r="B38" s="775" t="s">
        <v>465</v>
      </c>
      <c r="C38" s="1935"/>
      <c r="D38" s="1985">
        <f t="shared" si="9"/>
        <v>0</v>
      </c>
      <c r="E38" s="1927"/>
      <c r="F38" s="1928"/>
      <c r="G38" s="1987">
        <f t="shared" si="3"/>
        <v>0</v>
      </c>
      <c r="H38" s="1929"/>
      <c r="I38" s="1930"/>
      <c r="J38" s="1987">
        <f t="shared" si="4"/>
        <v>0</v>
      </c>
      <c r="K38" s="1929"/>
      <c r="L38" s="1930"/>
      <c r="M38" s="1987">
        <f t="shared" si="5"/>
        <v>0</v>
      </c>
      <c r="N38" s="1929"/>
      <c r="O38" s="1930"/>
      <c r="P38" s="1987">
        <f t="shared" si="6"/>
        <v>0</v>
      </c>
      <c r="Q38" s="1929"/>
      <c r="R38" s="1930"/>
      <c r="S38" s="1987">
        <f t="shared" si="7"/>
        <v>0</v>
      </c>
      <c r="T38" s="1932"/>
      <c r="U38" s="1929"/>
      <c r="V38" s="1930"/>
      <c r="W38" s="1933"/>
      <c r="X38" s="1934"/>
      <c r="Y38" s="1932"/>
      <c r="Z38" s="1216">
        <f t="shared" si="8"/>
        <v>0</v>
      </c>
      <c r="AA38" s="1255" t="str">
        <f t="shared" si="2"/>
        <v>OK</v>
      </c>
    </row>
    <row r="39" spans="2:27" ht="15.75" thickBot="1" x14ac:dyDescent="0.25">
      <c r="B39" s="775" t="s">
        <v>466</v>
      </c>
      <c r="C39" s="1935"/>
      <c r="D39" s="1985">
        <f t="shared" si="9"/>
        <v>0</v>
      </c>
      <c r="E39" s="1927"/>
      <c r="F39" s="1928"/>
      <c r="G39" s="1987">
        <f t="shared" si="3"/>
        <v>0</v>
      </c>
      <c r="H39" s="1929"/>
      <c r="I39" s="1930"/>
      <c r="J39" s="1987">
        <f t="shared" si="4"/>
        <v>0</v>
      </c>
      <c r="K39" s="1929"/>
      <c r="L39" s="1930"/>
      <c r="M39" s="1987">
        <f t="shared" si="5"/>
        <v>0</v>
      </c>
      <c r="N39" s="1929"/>
      <c r="O39" s="1930"/>
      <c r="P39" s="1987">
        <f t="shared" si="6"/>
        <v>0</v>
      </c>
      <c r="Q39" s="1929"/>
      <c r="R39" s="1930"/>
      <c r="S39" s="1987">
        <f t="shared" si="7"/>
        <v>0</v>
      </c>
      <c r="T39" s="1932"/>
      <c r="U39" s="1929"/>
      <c r="V39" s="1930"/>
      <c r="W39" s="1933"/>
      <c r="X39" s="1934"/>
      <c r="Y39" s="1932"/>
      <c r="Z39" s="1216">
        <f t="shared" si="8"/>
        <v>0</v>
      </c>
      <c r="AA39" s="1255" t="str">
        <f t="shared" si="2"/>
        <v>OK</v>
      </c>
    </row>
    <row r="40" spans="2:27" ht="15.75" thickBot="1" x14ac:dyDescent="0.25">
      <c r="B40" s="775" t="s">
        <v>571</v>
      </c>
      <c r="C40" s="1935"/>
      <c r="D40" s="1985">
        <f t="shared" si="9"/>
        <v>0</v>
      </c>
      <c r="E40" s="1927"/>
      <c r="F40" s="1928"/>
      <c r="G40" s="1987">
        <f t="shared" si="3"/>
        <v>0</v>
      </c>
      <c r="H40" s="1929"/>
      <c r="I40" s="1930"/>
      <c r="J40" s="1987">
        <f t="shared" si="4"/>
        <v>0</v>
      </c>
      <c r="K40" s="1929"/>
      <c r="L40" s="1930"/>
      <c r="M40" s="1987">
        <f t="shared" si="5"/>
        <v>0</v>
      </c>
      <c r="N40" s="1929"/>
      <c r="O40" s="1930"/>
      <c r="P40" s="1987">
        <f t="shared" si="6"/>
        <v>0</v>
      </c>
      <c r="Q40" s="1929"/>
      <c r="R40" s="1930"/>
      <c r="S40" s="1987">
        <f t="shared" si="7"/>
        <v>0</v>
      </c>
      <c r="T40" s="1932"/>
      <c r="U40" s="1929"/>
      <c r="V40" s="1930"/>
      <c r="W40" s="1933"/>
      <c r="X40" s="1934"/>
      <c r="Y40" s="1932"/>
      <c r="Z40" s="1216">
        <f t="shared" si="8"/>
        <v>0</v>
      </c>
      <c r="AA40" s="1255" t="str">
        <f t="shared" si="2"/>
        <v>OK</v>
      </c>
    </row>
    <row r="41" spans="2:27" s="147" customFormat="1" ht="16.5" thickBot="1" x14ac:dyDescent="0.3">
      <c r="B41" s="160" t="s">
        <v>204</v>
      </c>
      <c r="C41" s="1936"/>
      <c r="D41" s="1985">
        <f>E41+H41+K41+N41+Q41+SUM(T41:Y41)</f>
        <v>0</v>
      </c>
      <c r="E41" s="1937"/>
      <c r="F41" s="1938"/>
      <c r="G41" s="1987">
        <f t="shared" si="3"/>
        <v>0</v>
      </c>
      <c r="H41" s="1939"/>
      <c r="I41" s="1940"/>
      <c r="J41" s="1987">
        <f t="shared" si="4"/>
        <v>0</v>
      </c>
      <c r="K41" s="1939"/>
      <c r="L41" s="1940"/>
      <c r="M41" s="1987">
        <f t="shared" si="5"/>
        <v>0</v>
      </c>
      <c r="N41" s="1939"/>
      <c r="O41" s="1940"/>
      <c r="P41" s="1987">
        <f t="shared" si="6"/>
        <v>0</v>
      </c>
      <c r="Q41" s="1939"/>
      <c r="R41" s="1940"/>
      <c r="S41" s="1987">
        <f t="shared" si="7"/>
        <v>0</v>
      </c>
      <c r="T41" s="1941"/>
      <c r="U41" s="1939"/>
      <c r="V41" s="1940"/>
      <c r="W41" s="1942"/>
      <c r="X41" s="1943"/>
      <c r="Y41" s="1941"/>
      <c r="Z41" s="1216">
        <f t="shared" si="8"/>
        <v>0</v>
      </c>
      <c r="AA41" s="1255" t="str">
        <f t="shared" si="2"/>
        <v>OK</v>
      </c>
    </row>
    <row r="42" spans="2:27" s="147" customFormat="1" ht="16.5" thickBot="1" x14ac:dyDescent="0.3">
      <c r="B42" s="160" t="s">
        <v>834</v>
      </c>
      <c r="C42" s="1936"/>
      <c r="D42" s="1985">
        <f t="shared" si="9"/>
        <v>0</v>
      </c>
      <c r="E42" s="1937"/>
      <c r="F42" s="1938"/>
      <c r="G42" s="1987">
        <f t="shared" si="3"/>
        <v>0</v>
      </c>
      <c r="H42" s="1939"/>
      <c r="I42" s="1940"/>
      <c r="J42" s="1987">
        <f t="shared" si="4"/>
        <v>0</v>
      </c>
      <c r="K42" s="1939"/>
      <c r="L42" s="1940"/>
      <c r="M42" s="1987">
        <f t="shared" si="5"/>
        <v>0</v>
      </c>
      <c r="N42" s="1939"/>
      <c r="O42" s="1940"/>
      <c r="P42" s="1987">
        <f t="shared" si="6"/>
        <v>0</v>
      </c>
      <c r="Q42" s="1939"/>
      <c r="R42" s="1940"/>
      <c r="S42" s="1987">
        <f t="shared" si="7"/>
        <v>0</v>
      </c>
      <c r="T42" s="1941"/>
      <c r="U42" s="1939"/>
      <c r="V42" s="1940"/>
      <c r="W42" s="1942"/>
      <c r="X42" s="1943"/>
      <c r="Y42" s="1941"/>
      <c r="Z42" s="1216">
        <f t="shared" si="8"/>
        <v>0</v>
      </c>
      <c r="AA42" s="1255" t="str">
        <f t="shared" si="2"/>
        <v>OK</v>
      </c>
    </row>
    <row r="43" spans="2:27" s="147" customFormat="1" ht="16.5" thickBot="1" x14ac:dyDescent="0.3">
      <c r="B43" s="160" t="s">
        <v>206</v>
      </c>
      <c r="C43" s="1936"/>
      <c r="D43" s="1985">
        <f t="shared" si="9"/>
        <v>0</v>
      </c>
      <c r="E43" s="1937"/>
      <c r="F43" s="1938"/>
      <c r="G43" s="1987">
        <f t="shared" si="3"/>
        <v>0</v>
      </c>
      <c r="H43" s="1939"/>
      <c r="I43" s="1940"/>
      <c r="J43" s="1987">
        <f t="shared" si="4"/>
        <v>0</v>
      </c>
      <c r="K43" s="1939"/>
      <c r="L43" s="1940"/>
      <c r="M43" s="1987">
        <f t="shared" si="5"/>
        <v>0</v>
      </c>
      <c r="N43" s="1939"/>
      <c r="O43" s="1940"/>
      <c r="P43" s="1987">
        <f t="shared" si="6"/>
        <v>0</v>
      </c>
      <c r="Q43" s="1939"/>
      <c r="R43" s="1940"/>
      <c r="S43" s="1987">
        <f t="shared" si="7"/>
        <v>0</v>
      </c>
      <c r="T43" s="1941"/>
      <c r="U43" s="1939"/>
      <c r="V43" s="1940"/>
      <c r="W43" s="1942"/>
      <c r="X43" s="1943"/>
      <c r="Y43" s="1941"/>
      <c r="Z43" s="1216">
        <f t="shared" si="8"/>
        <v>0</v>
      </c>
      <c r="AA43" s="1255" t="str">
        <f t="shared" si="2"/>
        <v>OK</v>
      </c>
    </row>
    <row r="44" spans="2:27" s="147" customFormat="1" ht="16.5" thickBot="1" x14ac:dyDescent="0.3">
      <c r="B44" s="160" t="s">
        <v>316</v>
      </c>
      <c r="C44" s="1936"/>
      <c r="D44" s="1985">
        <f t="shared" si="9"/>
        <v>0</v>
      </c>
      <c r="E44" s="1937"/>
      <c r="F44" s="1938"/>
      <c r="G44" s="1987">
        <f t="shared" si="3"/>
        <v>0</v>
      </c>
      <c r="H44" s="1939"/>
      <c r="I44" s="1940"/>
      <c r="J44" s="1987">
        <f t="shared" si="4"/>
        <v>0</v>
      </c>
      <c r="K44" s="1939"/>
      <c r="L44" s="1940"/>
      <c r="M44" s="1987">
        <f t="shared" si="5"/>
        <v>0</v>
      </c>
      <c r="N44" s="1939"/>
      <c r="O44" s="1940"/>
      <c r="P44" s="1987">
        <f t="shared" si="6"/>
        <v>0</v>
      </c>
      <c r="Q44" s="1939"/>
      <c r="R44" s="1940"/>
      <c r="S44" s="1987">
        <f t="shared" si="7"/>
        <v>0</v>
      </c>
      <c r="T44" s="1941"/>
      <c r="U44" s="1939"/>
      <c r="V44" s="1940"/>
      <c r="W44" s="1942"/>
      <c r="X44" s="1943"/>
      <c r="Y44" s="1941"/>
      <c r="Z44" s="1216">
        <f t="shared" si="8"/>
        <v>0</v>
      </c>
      <c r="AA44" s="1255" t="str">
        <f t="shared" si="2"/>
        <v>OK</v>
      </c>
    </row>
    <row r="45" spans="2:27" s="147" customFormat="1" ht="16.5" thickBot="1" x14ac:dyDescent="0.3">
      <c r="B45" s="160" t="s">
        <v>207</v>
      </c>
      <c r="C45" s="1936"/>
      <c r="D45" s="1985">
        <f t="shared" si="9"/>
        <v>0</v>
      </c>
      <c r="E45" s="1937"/>
      <c r="F45" s="1938"/>
      <c r="G45" s="1987">
        <f t="shared" si="3"/>
        <v>0</v>
      </c>
      <c r="H45" s="1968"/>
      <c r="I45" s="2006"/>
      <c r="J45" s="1987">
        <f t="shared" si="4"/>
        <v>0</v>
      </c>
      <c r="K45" s="1939"/>
      <c r="L45" s="1940"/>
      <c r="M45" s="1987">
        <f t="shared" si="5"/>
        <v>0</v>
      </c>
      <c r="N45" s="1939"/>
      <c r="O45" s="1940"/>
      <c r="P45" s="1987">
        <f t="shared" si="6"/>
        <v>0</v>
      </c>
      <c r="Q45" s="1939"/>
      <c r="R45" s="1940"/>
      <c r="S45" s="1987">
        <f t="shared" si="7"/>
        <v>0</v>
      </c>
      <c r="T45" s="1941"/>
      <c r="U45" s="1939"/>
      <c r="V45" s="1940"/>
      <c r="W45" s="1942"/>
      <c r="X45" s="1943"/>
      <c r="Y45" s="1941"/>
      <c r="Z45" s="1216">
        <f t="shared" si="8"/>
        <v>0</v>
      </c>
      <c r="AA45" s="1255" t="str">
        <f t="shared" si="2"/>
        <v>OK</v>
      </c>
    </row>
    <row r="46" spans="2:27" s="147" customFormat="1" ht="16.5" thickBot="1" x14ac:dyDescent="0.3">
      <c r="B46" s="160" t="s">
        <v>835</v>
      </c>
      <c r="C46" s="1936"/>
      <c r="D46" s="1985">
        <f t="shared" si="9"/>
        <v>0</v>
      </c>
      <c r="E46" s="1937"/>
      <c r="F46" s="1938"/>
      <c r="G46" s="1987">
        <f t="shared" si="3"/>
        <v>0</v>
      </c>
      <c r="H46" s="1968"/>
      <c r="I46" s="2006"/>
      <c r="J46" s="1987">
        <f t="shared" si="4"/>
        <v>0</v>
      </c>
      <c r="K46" s="1939"/>
      <c r="L46" s="1940"/>
      <c r="M46" s="1987">
        <f t="shared" si="5"/>
        <v>0</v>
      </c>
      <c r="N46" s="1939"/>
      <c r="O46" s="1940"/>
      <c r="P46" s="1987">
        <f t="shared" si="6"/>
        <v>0</v>
      </c>
      <c r="Q46" s="1939"/>
      <c r="R46" s="1940"/>
      <c r="S46" s="1987">
        <f t="shared" si="7"/>
        <v>0</v>
      </c>
      <c r="T46" s="1941"/>
      <c r="U46" s="1939"/>
      <c r="V46" s="1940"/>
      <c r="W46" s="1942"/>
      <c r="X46" s="1943"/>
      <c r="Y46" s="1941"/>
      <c r="Z46" s="1216">
        <f t="shared" si="8"/>
        <v>0</v>
      </c>
      <c r="AA46" s="1255" t="str">
        <f t="shared" si="2"/>
        <v>OK</v>
      </c>
    </row>
    <row r="47" spans="2:27" s="147" customFormat="1" ht="16.5" thickBot="1" x14ac:dyDescent="0.3">
      <c r="B47" s="160" t="s">
        <v>836</v>
      </c>
      <c r="C47" s="1944">
        <f>C48+C49</f>
        <v>0</v>
      </c>
      <c r="D47" s="1984">
        <f t="shared" si="9"/>
        <v>0</v>
      </c>
      <c r="E47" s="1921">
        <f>E48+E49</f>
        <v>0</v>
      </c>
      <c r="F47" s="1922">
        <f t="shared" ref="F47:Q47" si="18">F48+F49</f>
        <v>0</v>
      </c>
      <c r="G47" s="1922">
        <f t="shared" si="18"/>
        <v>0</v>
      </c>
      <c r="H47" s="1958">
        <f>H48+H49</f>
        <v>0</v>
      </c>
      <c r="I47" s="2573">
        <f>I48+I49</f>
        <v>0</v>
      </c>
      <c r="J47" s="1922">
        <f t="shared" ref="J47" si="19">J48+J49</f>
        <v>0</v>
      </c>
      <c r="K47" s="1921">
        <f t="shared" si="18"/>
        <v>0</v>
      </c>
      <c r="L47" s="1922">
        <f t="shared" si="18"/>
        <v>0</v>
      </c>
      <c r="M47" s="1922">
        <f t="shared" ref="M47" si="20">M48+M49</f>
        <v>0</v>
      </c>
      <c r="N47" s="1921">
        <f t="shared" si="18"/>
        <v>0</v>
      </c>
      <c r="O47" s="1922">
        <f t="shared" si="18"/>
        <v>0</v>
      </c>
      <c r="P47" s="1922">
        <f t="shared" ref="P47" si="21">P48+P49</f>
        <v>0</v>
      </c>
      <c r="Q47" s="1921">
        <f t="shared" si="18"/>
        <v>0</v>
      </c>
      <c r="R47" s="1922">
        <f>R48+R49</f>
        <v>0</v>
      </c>
      <c r="S47" s="1922">
        <f t="shared" ref="S47" si="22">S48+S49</f>
        <v>0</v>
      </c>
      <c r="T47" s="1920">
        <f t="shared" ref="T47:Y47" si="23">T48+T49</f>
        <v>0</v>
      </c>
      <c r="U47" s="1921">
        <f t="shared" si="23"/>
        <v>0</v>
      </c>
      <c r="V47" s="1922">
        <f t="shared" si="23"/>
        <v>0</v>
      </c>
      <c r="W47" s="1923">
        <f t="shared" si="23"/>
        <v>0</v>
      </c>
      <c r="X47" s="1924">
        <f t="shared" si="23"/>
        <v>0</v>
      </c>
      <c r="Y47" s="1920">
        <f t="shared" si="23"/>
        <v>0</v>
      </c>
      <c r="Z47" s="1215">
        <f t="shared" si="8"/>
        <v>0</v>
      </c>
      <c r="AA47" s="1255" t="str">
        <f t="shared" si="2"/>
        <v>OK</v>
      </c>
    </row>
    <row r="48" spans="2:27" ht="15.75" thickBot="1" x14ac:dyDescent="0.25">
      <c r="B48" s="775" t="s">
        <v>469</v>
      </c>
      <c r="C48" s="1935"/>
      <c r="D48" s="1985">
        <f t="shared" si="9"/>
        <v>0</v>
      </c>
      <c r="E48" s="1927"/>
      <c r="F48" s="1928"/>
      <c r="G48" s="1987">
        <f t="shared" si="3"/>
        <v>0</v>
      </c>
      <c r="H48" s="1931"/>
      <c r="I48" s="2023"/>
      <c r="J48" s="1987">
        <f t="shared" si="4"/>
        <v>0</v>
      </c>
      <c r="K48" s="1929"/>
      <c r="L48" s="1930"/>
      <c r="M48" s="1987">
        <f t="shared" si="5"/>
        <v>0</v>
      </c>
      <c r="N48" s="1929"/>
      <c r="O48" s="1930"/>
      <c r="P48" s="1987">
        <f t="shared" si="6"/>
        <v>0</v>
      </c>
      <c r="Q48" s="1929"/>
      <c r="R48" s="1930"/>
      <c r="S48" s="1987">
        <f t="shared" si="7"/>
        <v>0</v>
      </c>
      <c r="T48" s="1932"/>
      <c r="U48" s="1929"/>
      <c r="V48" s="1930"/>
      <c r="W48" s="1933"/>
      <c r="X48" s="1934"/>
      <c r="Y48" s="1932"/>
      <c r="Z48" s="1216">
        <f t="shared" si="8"/>
        <v>0</v>
      </c>
      <c r="AA48" s="1255" t="str">
        <f t="shared" si="2"/>
        <v>OK</v>
      </c>
    </row>
    <row r="49" spans="2:27" ht="15.75" thickBot="1" x14ac:dyDescent="0.25">
      <c r="B49" s="775" t="s">
        <v>467</v>
      </c>
      <c r="C49" s="1935"/>
      <c r="D49" s="1985">
        <f t="shared" si="9"/>
        <v>0</v>
      </c>
      <c r="E49" s="1927"/>
      <c r="F49" s="1928"/>
      <c r="G49" s="1987">
        <f t="shared" si="3"/>
        <v>0</v>
      </c>
      <c r="H49" s="1931"/>
      <c r="I49" s="2023"/>
      <c r="J49" s="1987">
        <f t="shared" si="4"/>
        <v>0</v>
      </c>
      <c r="K49" s="1929"/>
      <c r="L49" s="1930"/>
      <c r="M49" s="1987">
        <f t="shared" si="5"/>
        <v>0</v>
      </c>
      <c r="N49" s="1929"/>
      <c r="O49" s="1930"/>
      <c r="P49" s="1987">
        <f t="shared" si="6"/>
        <v>0</v>
      </c>
      <c r="Q49" s="1929"/>
      <c r="R49" s="1930"/>
      <c r="S49" s="1987">
        <f t="shared" si="7"/>
        <v>0</v>
      </c>
      <c r="T49" s="1932"/>
      <c r="U49" s="1929"/>
      <c r="V49" s="1930"/>
      <c r="W49" s="1933"/>
      <c r="X49" s="1934"/>
      <c r="Y49" s="1932"/>
      <c r="Z49" s="1216">
        <f t="shared" si="8"/>
        <v>0</v>
      </c>
      <c r="AA49" s="1255" t="str">
        <f t="shared" si="2"/>
        <v>OK</v>
      </c>
    </row>
    <row r="50" spans="2:27" s="147" customFormat="1" ht="16.5" thickBot="1" x14ac:dyDescent="0.3">
      <c r="B50" s="160" t="s">
        <v>210</v>
      </c>
      <c r="C50" s="1936"/>
      <c r="D50" s="1985">
        <f>E50+H50+K50+N50+Q50+SUM(T50:Y50)</f>
        <v>0</v>
      </c>
      <c r="E50" s="1937"/>
      <c r="F50" s="1938"/>
      <c r="G50" s="1987">
        <f t="shared" si="3"/>
        <v>0</v>
      </c>
      <c r="H50" s="1968"/>
      <c r="I50" s="2006"/>
      <c r="J50" s="1987">
        <f t="shared" si="4"/>
        <v>0</v>
      </c>
      <c r="K50" s="1939"/>
      <c r="L50" s="1940"/>
      <c r="M50" s="1987">
        <f t="shared" si="5"/>
        <v>0</v>
      </c>
      <c r="N50" s="1939"/>
      <c r="O50" s="1940"/>
      <c r="P50" s="1987">
        <f t="shared" si="6"/>
        <v>0</v>
      </c>
      <c r="Q50" s="1939"/>
      <c r="R50" s="1940"/>
      <c r="S50" s="1987">
        <f t="shared" si="7"/>
        <v>0</v>
      </c>
      <c r="T50" s="1941"/>
      <c r="U50" s="1939"/>
      <c r="V50" s="1940"/>
      <c r="W50" s="1942"/>
      <c r="X50" s="1943"/>
      <c r="Y50" s="1941"/>
      <c r="Z50" s="1216">
        <f>C50-D50</f>
        <v>0</v>
      </c>
      <c r="AA50" s="1255" t="str">
        <f>IF(Z50&lt;0,"ERR!","OK")</f>
        <v>OK</v>
      </c>
    </row>
    <row r="51" spans="2:27" s="147" customFormat="1" ht="16.5" thickBot="1" x14ac:dyDescent="0.3">
      <c r="B51" s="160" t="s">
        <v>211</v>
      </c>
      <c r="C51" s="1936"/>
      <c r="D51" s="1985">
        <f t="shared" si="9"/>
        <v>0</v>
      </c>
      <c r="E51" s="1937"/>
      <c r="F51" s="1938"/>
      <c r="G51" s="1987">
        <f t="shared" si="3"/>
        <v>0</v>
      </c>
      <c r="H51" s="1939"/>
      <c r="I51" s="1940"/>
      <c r="J51" s="1987">
        <f t="shared" si="4"/>
        <v>0</v>
      </c>
      <c r="K51" s="1939"/>
      <c r="L51" s="1940"/>
      <c r="M51" s="1987">
        <f t="shared" si="5"/>
        <v>0</v>
      </c>
      <c r="N51" s="1939"/>
      <c r="O51" s="1940"/>
      <c r="P51" s="1987">
        <f t="shared" si="6"/>
        <v>0</v>
      </c>
      <c r="Q51" s="1939"/>
      <c r="R51" s="1940"/>
      <c r="S51" s="1987">
        <f t="shared" si="7"/>
        <v>0</v>
      </c>
      <c r="T51" s="1941"/>
      <c r="U51" s="1939"/>
      <c r="V51" s="1940"/>
      <c r="W51" s="1942"/>
      <c r="X51" s="1943"/>
      <c r="Y51" s="1941"/>
      <c r="Z51" s="1216">
        <f t="shared" si="8"/>
        <v>0</v>
      </c>
      <c r="AA51" s="1255" t="str">
        <f t="shared" si="2"/>
        <v>OK</v>
      </c>
    </row>
    <row r="52" spans="2:27" s="147" customFormat="1" ht="16.5" thickBot="1" x14ac:dyDescent="0.3">
      <c r="B52" s="160" t="s">
        <v>212</v>
      </c>
      <c r="C52" s="1936"/>
      <c r="D52" s="1985">
        <f t="shared" si="9"/>
        <v>0</v>
      </c>
      <c r="E52" s="1937"/>
      <c r="F52" s="1938"/>
      <c r="G52" s="1987">
        <f t="shared" si="3"/>
        <v>0</v>
      </c>
      <c r="H52" s="1939"/>
      <c r="I52" s="1940"/>
      <c r="J52" s="1987">
        <f t="shared" si="4"/>
        <v>0</v>
      </c>
      <c r="K52" s="1939"/>
      <c r="L52" s="1940"/>
      <c r="M52" s="1987">
        <f t="shared" si="5"/>
        <v>0</v>
      </c>
      <c r="N52" s="1939"/>
      <c r="O52" s="1940"/>
      <c r="P52" s="1987">
        <f t="shared" si="6"/>
        <v>0</v>
      </c>
      <c r="Q52" s="1939"/>
      <c r="R52" s="1940"/>
      <c r="S52" s="1987">
        <f t="shared" si="7"/>
        <v>0</v>
      </c>
      <c r="T52" s="1941"/>
      <c r="U52" s="1939"/>
      <c r="V52" s="1940"/>
      <c r="W52" s="1942"/>
      <c r="X52" s="1943"/>
      <c r="Y52" s="1941"/>
      <c r="Z52" s="1216">
        <f t="shared" si="8"/>
        <v>0</v>
      </c>
      <c r="AA52" s="1255" t="str">
        <f t="shared" si="2"/>
        <v>OK</v>
      </c>
    </row>
    <row r="53" spans="2:27" s="147" customFormat="1" ht="16.5" thickBot="1" x14ac:dyDescent="0.3">
      <c r="B53" s="160" t="s">
        <v>213</v>
      </c>
      <c r="C53" s="1936"/>
      <c r="D53" s="1985">
        <f t="shared" si="9"/>
        <v>0</v>
      </c>
      <c r="E53" s="1937"/>
      <c r="F53" s="1938"/>
      <c r="G53" s="1987">
        <f t="shared" si="3"/>
        <v>0</v>
      </c>
      <c r="H53" s="1939"/>
      <c r="I53" s="1940"/>
      <c r="J53" s="1987">
        <f t="shared" si="4"/>
        <v>0</v>
      </c>
      <c r="K53" s="1939"/>
      <c r="L53" s="1940"/>
      <c r="M53" s="1987">
        <f t="shared" si="5"/>
        <v>0</v>
      </c>
      <c r="N53" s="1939"/>
      <c r="O53" s="1940"/>
      <c r="P53" s="1987">
        <f t="shared" si="6"/>
        <v>0</v>
      </c>
      <c r="Q53" s="1939"/>
      <c r="R53" s="1940"/>
      <c r="S53" s="1987">
        <f t="shared" si="7"/>
        <v>0</v>
      </c>
      <c r="T53" s="1941"/>
      <c r="U53" s="1939"/>
      <c r="V53" s="1940"/>
      <c r="W53" s="1942"/>
      <c r="X53" s="1943"/>
      <c r="Y53" s="1941"/>
      <c r="Z53" s="1216">
        <f t="shared" si="8"/>
        <v>0</v>
      </c>
      <c r="AA53" s="1255" t="str">
        <f t="shared" si="2"/>
        <v>OK</v>
      </c>
    </row>
    <row r="54" spans="2:27" s="147" customFormat="1" ht="16.5" thickBot="1" x14ac:dyDescent="0.3">
      <c r="B54" s="160" t="s">
        <v>214</v>
      </c>
      <c r="C54" s="1944">
        <f>SUM(C55:C59)</f>
        <v>0</v>
      </c>
      <c r="D54" s="1984">
        <f t="shared" si="9"/>
        <v>0</v>
      </c>
      <c r="E54" s="1921">
        <f t="shared" ref="E54:Y54" si="24">SUM(E55:E59)</f>
        <v>0</v>
      </c>
      <c r="F54" s="1922">
        <f t="shared" si="24"/>
        <v>0</v>
      </c>
      <c r="G54" s="1922">
        <f t="shared" si="24"/>
        <v>0</v>
      </c>
      <c r="H54" s="1921">
        <f t="shared" si="24"/>
        <v>0</v>
      </c>
      <c r="I54" s="1922">
        <f t="shared" si="24"/>
        <v>0</v>
      </c>
      <c r="J54" s="1922">
        <f t="shared" ref="J54" si="25">SUM(J55:J59)</f>
        <v>0</v>
      </c>
      <c r="K54" s="1921">
        <f t="shared" si="24"/>
        <v>0</v>
      </c>
      <c r="L54" s="1922">
        <f t="shared" si="24"/>
        <v>0</v>
      </c>
      <c r="M54" s="1922">
        <f t="shared" ref="M54" si="26">SUM(M55:M59)</f>
        <v>0</v>
      </c>
      <c r="N54" s="1921">
        <f t="shared" si="24"/>
        <v>0</v>
      </c>
      <c r="O54" s="1922">
        <f t="shared" si="24"/>
        <v>0</v>
      </c>
      <c r="P54" s="1922">
        <f t="shared" ref="P54" si="27">SUM(P55:P59)</f>
        <v>0</v>
      </c>
      <c r="Q54" s="1921">
        <f t="shared" si="24"/>
        <v>0</v>
      </c>
      <c r="R54" s="1922">
        <f t="shared" si="24"/>
        <v>0</v>
      </c>
      <c r="S54" s="1922">
        <f t="shared" ref="S54" si="28">SUM(S55:S59)</f>
        <v>0</v>
      </c>
      <c r="T54" s="1920">
        <f t="shared" si="24"/>
        <v>0</v>
      </c>
      <c r="U54" s="1921">
        <f t="shared" si="24"/>
        <v>0</v>
      </c>
      <c r="V54" s="1922">
        <f t="shared" si="24"/>
        <v>0</v>
      </c>
      <c r="W54" s="1922">
        <f t="shared" si="24"/>
        <v>0</v>
      </c>
      <c r="X54" s="1945">
        <f t="shared" si="24"/>
        <v>0</v>
      </c>
      <c r="Y54" s="1920">
        <f t="shared" si="24"/>
        <v>0</v>
      </c>
      <c r="Z54" s="1215">
        <f t="shared" si="8"/>
        <v>0</v>
      </c>
      <c r="AA54" s="1255" t="str">
        <f t="shared" si="2"/>
        <v>OK</v>
      </c>
    </row>
    <row r="55" spans="2:27" s="147" customFormat="1" ht="16.5" thickBot="1" x14ac:dyDescent="0.3">
      <c r="B55" s="775" t="s">
        <v>539</v>
      </c>
      <c r="C55" s="1935"/>
      <c r="D55" s="1985">
        <f t="shared" si="9"/>
        <v>0</v>
      </c>
      <c r="E55" s="1927"/>
      <c r="F55" s="1928"/>
      <c r="G55" s="1987">
        <f t="shared" si="3"/>
        <v>0</v>
      </c>
      <c r="H55" s="1927"/>
      <c r="I55" s="1928"/>
      <c r="J55" s="1987">
        <f t="shared" si="4"/>
        <v>0</v>
      </c>
      <c r="K55" s="1927"/>
      <c r="L55" s="1928"/>
      <c r="M55" s="1987">
        <f t="shared" si="5"/>
        <v>0</v>
      </c>
      <c r="N55" s="1927"/>
      <c r="O55" s="1928"/>
      <c r="P55" s="1987">
        <f t="shared" si="6"/>
        <v>0</v>
      </c>
      <c r="Q55" s="1927"/>
      <c r="R55" s="1928"/>
      <c r="S55" s="1987">
        <f t="shared" si="7"/>
        <v>0</v>
      </c>
      <c r="T55" s="1946"/>
      <c r="U55" s="1927"/>
      <c r="V55" s="1928"/>
      <c r="W55" s="1947"/>
      <c r="X55" s="1948"/>
      <c r="Y55" s="1946"/>
      <c r="Z55" s="1216">
        <f t="shared" si="8"/>
        <v>0</v>
      </c>
      <c r="AA55" s="1255" t="str">
        <f t="shared" si="2"/>
        <v>OK</v>
      </c>
    </row>
    <row r="56" spans="2:27" s="518" customFormat="1" ht="16.5" thickBot="1" x14ac:dyDescent="0.25">
      <c r="B56" s="775" t="s">
        <v>539</v>
      </c>
      <c r="C56" s="1935"/>
      <c r="D56" s="1985">
        <f t="shared" si="9"/>
        <v>0</v>
      </c>
      <c r="E56" s="1927"/>
      <c r="F56" s="1928"/>
      <c r="G56" s="1987">
        <f t="shared" si="3"/>
        <v>0</v>
      </c>
      <c r="H56" s="1927"/>
      <c r="I56" s="1928"/>
      <c r="J56" s="1987">
        <f t="shared" si="4"/>
        <v>0</v>
      </c>
      <c r="K56" s="1927"/>
      <c r="L56" s="1928"/>
      <c r="M56" s="1987">
        <f t="shared" si="5"/>
        <v>0</v>
      </c>
      <c r="N56" s="1927"/>
      <c r="O56" s="1928"/>
      <c r="P56" s="1987">
        <f t="shared" si="6"/>
        <v>0</v>
      </c>
      <c r="Q56" s="1927"/>
      <c r="R56" s="1928"/>
      <c r="S56" s="1987">
        <f t="shared" si="7"/>
        <v>0</v>
      </c>
      <c r="T56" s="1946"/>
      <c r="U56" s="1927"/>
      <c r="V56" s="1928"/>
      <c r="W56" s="1947"/>
      <c r="X56" s="1948"/>
      <c r="Y56" s="1946"/>
      <c r="Z56" s="1216">
        <f t="shared" si="8"/>
        <v>0</v>
      </c>
      <c r="AA56" s="1255" t="str">
        <f t="shared" si="2"/>
        <v>OK</v>
      </c>
    </row>
    <row r="57" spans="2:27" s="518" customFormat="1" ht="16.5" thickBot="1" x14ac:dyDescent="0.25">
      <c r="B57" s="775" t="s">
        <v>539</v>
      </c>
      <c r="C57" s="1935"/>
      <c r="D57" s="1985">
        <f t="shared" si="9"/>
        <v>0</v>
      </c>
      <c r="E57" s="1927"/>
      <c r="F57" s="1928"/>
      <c r="G57" s="1987">
        <f t="shared" si="3"/>
        <v>0</v>
      </c>
      <c r="H57" s="1927"/>
      <c r="I57" s="1928"/>
      <c r="J57" s="1987">
        <f t="shared" si="4"/>
        <v>0</v>
      </c>
      <c r="K57" s="1927"/>
      <c r="L57" s="1928"/>
      <c r="M57" s="1987">
        <f t="shared" si="5"/>
        <v>0</v>
      </c>
      <c r="N57" s="1927"/>
      <c r="O57" s="1928"/>
      <c r="P57" s="1987">
        <f t="shared" si="6"/>
        <v>0</v>
      </c>
      <c r="Q57" s="1927"/>
      <c r="R57" s="1928"/>
      <c r="S57" s="1987">
        <f t="shared" si="7"/>
        <v>0</v>
      </c>
      <c r="T57" s="1946"/>
      <c r="U57" s="1927"/>
      <c r="V57" s="1928"/>
      <c r="W57" s="1947"/>
      <c r="X57" s="1948"/>
      <c r="Y57" s="1946"/>
      <c r="Z57" s="1216">
        <f t="shared" si="8"/>
        <v>0</v>
      </c>
      <c r="AA57" s="1255" t="str">
        <f t="shared" si="2"/>
        <v>OK</v>
      </c>
    </row>
    <row r="58" spans="2:27" s="518" customFormat="1" ht="16.5" thickBot="1" x14ac:dyDescent="0.25">
      <c r="B58" s="775" t="s">
        <v>539</v>
      </c>
      <c r="C58" s="1935"/>
      <c r="D58" s="1985">
        <f t="shared" si="9"/>
        <v>0</v>
      </c>
      <c r="E58" s="1927"/>
      <c r="F58" s="1928"/>
      <c r="G58" s="1987">
        <f t="shared" si="3"/>
        <v>0</v>
      </c>
      <c r="H58" s="1927"/>
      <c r="I58" s="1928"/>
      <c r="J58" s="1987">
        <f t="shared" si="4"/>
        <v>0</v>
      </c>
      <c r="K58" s="1927"/>
      <c r="L58" s="1928"/>
      <c r="M58" s="1987">
        <f t="shared" si="5"/>
        <v>0</v>
      </c>
      <c r="N58" s="1927"/>
      <c r="O58" s="1928"/>
      <c r="P58" s="1987">
        <f t="shared" si="6"/>
        <v>0</v>
      </c>
      <c r="Q58" s="1927"/>
      <c r="R58" s="1928"/>
      <c r="S58" s="1987">
        <f t="shared" si="7"/>
        <v>0</v>
      </c>
      <c r="T58" s="1946"/>
      <c r="U58" s="1927"/>
      <c r="V58" s="1928"/>
      <c r="W58" s="1947"/>
      <c r="X58" s="1948"/>
      <c r="Y58" s="1946"/>
      <c r="Z58" s="1216">
        <f t="shared" si="8"/>
        <v>0</v>
      </c>
      <c r="AA58" s="1255" t="str">
        <f t="shared" si="2"/>
        <v>OK</v>
      </c>
    </row>
    <row r="59" spans="2:27" s="518" customFormat="1" ht="16.5" thickBot="1" x14ac:dyDescent="0.25">
      <c r="B59" s="775" t="s">
        <v>539</v>
      </c>
      <c r="C59" s="1935"/>
      <c r="D59" s="1985">
        <f t="shared" si="9"/>
        <v>0</v>
      </c>
      <c r="E59" s="1927"/>
      <c r="F59" s="1928"/>
      <c r="G59" s="1987">
        <f t="shared" si="3"/>
        <v>0</v>
      </c>
      <c r="H59" s="1927"/>
      <c r="I59" s="1928"/>
      <c r="J59" s="1987">
        <f t="shared" si="4"/>
        <v>0</v>
      </c>
      <c r="K59" s="1927"/>
      <c r="L59" s="1928"/>
      <c r="M59" s="1987">
        <f t="shared" si="5"/>
        <v>0</v>
      </c>
      <c r="N59" s="1927"/>
      <c r="O59" s="1928"/>
      <c r="P59" s="1987">
        <f t="shared" si="6"/>
        <v>0</v>
      </c>
      <c r="Q59" s="1927"/>
      <c r="R59" s="1928"/>
      <c r="S59" s="1987">
        <f t="shared" si="7"/>
        <v>0</v>
      </c>
      <c r="T59" s="1946"/>
      <c r="U59" s="1927"/>
      <c r="V59" s="1928"/>
      <c r="W59" s="1947"/>
      <c r="X59" s="1948"/>
      <c r="Y59" s="1946"/>
      <c r="Z59" s="1216">
        <f t="shared" si="8"/>
        <v>0</v>
      </c>
      <c r="AA59" s="1255" t="str">
        <f t="shared" si="2"/>
        <v>OK</v>
      </c>
    </row>
    <row r="60" spans="2:27" s="518" customFormat="1" ht="16.5" thickBot="1" x14ac:dyDescent="0.3">
      <c r="B60" s="567" t="s">
        <v>215</v>
      </c>
      <c r="C60" s="1936"/>
      <c r="D60" s="1985">
        <f t="shared" si="9"/>
        <v>0</v>
      </c>
      <c r="E60" s="1937"/>
      <c r="F60" s="1938"/>
      <c r="G60" s="1987">
        <f t="shared" si="3"/>
        <v>0</v>
      </c>
      <c r="H60" s="1929"/>
      <c r="I60" s="1930"/>
      <c r="J60" s="1987">
        <f t="shared" si="4"/>
        <v>0</v>
      </c>
      <c r="K60" s="1929"/>
      <c r="L60" s="1930"/>
      <c r="M60" s="1987">
        <f t="shared" si="5"/>
        <v>0</v>
      </c>
      <c r="N60" s="1929"/>
      <c r="O60" s="1930"/>
      <c r="P60" s="1987">
        <f t="shared" si="6"/>
        <v>0</v>
      </c>
      <c r="Q60" s="1929"/>
      <c r="R60" s="1930"/>
      <c r="S60" s="1987">
        <f t="shared" si="7"/>
        <v>0</v>
      </c>
      <c r="T60" s="1932"/>
      <c r="U60" s="1929"/>
      <c r="V60" s="1930"/>
      <c r="W60" s="1933"/>
      <c r="X60" s="1934"/>
      <c r="Y60" s="1932"/>
      <c r="Z60" s="1216">
        <f t="shared" si="8"/>
        <v>0</v>
      </c>
      <c r="AA60" s="1255" t="str">
        <f t="shared" si="2"/>
        <v>OK</v>
      </c>
    </row>
    <row r="61" spans="2:27" s="518" customFormat="1" ht="16.5" thickBot="1" x14ac:dyDescent="0.3">
      <c r="B61" s="567" t="s">
        <v>216</v>
      </c>
      <c r="C61" s="1936"/>
      <c r="D61" s="1985">
        <f t="shared" si="9"/>
        <v>0</v>
      </c>
      <c r="E61" s="1937"/>
      <c r="F61" s="1938"/>
      <c r="G61" s="1987">
        <f t="shared" si="3"/>
        <v>0</v>
      </c>
      <c r="H61" s="1927"/>
      <c r="I61" s="1928"/>
      <c r="J61" s="1987">
        <f t="shared" si="4"/>
        <v>0</v>
      </c>
      <c r="K61" s="1927"/>
      <c r="L61" s="1928"/>
      <c r="M61" s="1987">
        <f t="shared" si="5"/>
        <v>0</v>
      </c>
      <c r="N61" s="1927"/>
      <c r="O61" s="1928"/>
      <c r="P61" s="1987">
        <f t="shared" si="6"/>
        <v>0</v>
      </c>
      <c r="Q61" s="1927"/>
      <c r="R61" s="1928"/>
      <c r="S61" s="1987">
        <f t="shared" si="7"/>
        <v>0</v>
      </c>
      <c r="T61" s="1946"/>
      <c r="U61" s="1927"/>
      <c r="V61" s="1928"/>
      <c r="W61" s="1947"/>
      <c r="X61" s="1948"/>
      <c r="Y61" s="1946"/>
      <c r="Z61" s="1216">
        <f t="shared" si="8"/>
        <v>0</v>
      </c>
      <c r="AA61" s="1255" t="str">
        <f t="shared" si="2"/>
        <v>OK</v>
      </c>
    </row>
    <row r="62" spans="2:27" s="518" customFormat="1" ht="32.25" thickBot="1" x14ac:dyDescent="0.3">
      <c r="B62" s="567" t="s">
        <v>217</v>
      </c>
      <c r="C62" s="1944">
        <f>C63+C64</f>
        <v>0</v>
      </c>
      <c r="D62" s="1984">
        <f t="shared" si="9"/>
        <v>0</v>
      </c>
      <c r="E62" s="1921">
        <f>E63+E64</f>
        <v>0</v>
      </c>
      <c r="F62" s="1922">
        <f t="shared" ref="F62:R62" si="29">F63+F64</f>
        <v>0</v>
      </c>
      <c r="G62" s="1922">
        <f t="shared" si="29"/>
        <v>0</v>
      </c>
      <c r="H62" s="1921">
        <f>H63+H64</f>
        <v>0</v>
      </c>
      <c r="I62" s="1922">
        <f t="shared" si="29"/>
        <v>0</v>
      </c>
      <c r="J62" s="1922">
        <f t="shared" ref="J62" si="30">J63+J64</f>
        <v>0</v>
      </c>
      <c r="K62" s="1921">
        <f t="shared" si="29"/>
        <v>0</v>
      </c>
      <c r="L62" s="1922">
        <f t="shared" si="29"/>
        <v>0</v>
      </c>
      <c r="M62" s="1922">
        <f t="shared" ref="M62" si="31">M63+M64</f>
        <v>0</v>
      </c>
      <c r="N62" s="1921">
        <f t="shared" si="29"/>
        <v>0</v>
      </c>
      <c r="O62" s="1922">
        <f t="shared" si="29"/>
        <v>0</v>
      </c>
      <c r="P62" s="1922">
        <f t="shared" ref="P62" si="32">P63+P64</f>
        <v>0</v>
      </c>
      <c r="Q62" s="1921">
        <f t="shared" si="29"/>
        <v>0</v>
      </c>
      <c r="R62" s="1922">
        <f t="shared" si="29"/>
        <v>0</v>
      </c>
      <c r="S62" s="1922">
        <f t="shared" ref="S62" si="33">S63+S64</f>
        <v>0</v>
      </c>
      <c r="T62" s="1920">
        <f t="shared" ref="T62:Y62" si="34">T63+T64</f>
        <v>0</v>
      </c>
      <c r="U62" s="1921">
        <f t="shared" si="34"/>
        <v>0</v>
      </c>
      <c r="V62" s="1922">
        <f t="shared" si="34"/>
        <v>0</v>
      </c>
      <c r="W62" s="1923">
        <f>W63+W64</f>
        <v>0</v>
      </c>
      <c r="X62" s="1924">
        <f t="shared" si="34"/>
        <v>0</v>
      </c>
      <c r="Y62" s="1920">
        <f t="shared" si="34"/>
        <v>0</v>
      </c>
      <c r="Z62" s="1225">
        <f t="shared" si="8"/>
        <v>0</v>
      </c>
      <c r="AA62" s="1255" t="str">
        <f t="shared" si="2"/>
        <v>OK</v>
      </c>
    </row>
    <row r="63" spans="2:27" s="568" customFormat="1" ht="20.25" customHeight="1" thickBot="1" x14ac:dyDescent="0.25">
      <c r="B63" s="775" t="s">
        <v>470</v>
      </c>
      <c r="C63" s="1935"/>
      <c r="D63" s="1985">
        <f t="shared" si="9"/>
        <v>0</v>
      </c>
      <c r="E63" s="1927"/>
      <c r="F63" s="1928"/>
      <c r="G63" s="1987">
        <f t="shared" si="3"/>
        <v>0</v>
      </c>
      <c r="H63" s="1929"/>
      <c r="I63" s="1930"/>
      <c r="J63" s="1987">
        <f t="shared" si="4"/>
        <v>0</v>
      </c>
      <c r="K63" s="1929"/>
      <c r="L63" s="1930"/>
      <c r="M63" s="1987">
        <f t="shared" si="5"/>
        <v>0</v>
      </c>
      <c r="N63" s="1929"/>
      <c r="O63" s="1930"/>
      <c r="P63" s="1987">
        <f t="shared" si="6"/>
        <v>0</v>
      </c>
      <c r="Q63" s="1929"/>
      <c r="R63" s="1930"/>
      <c r="S63" s="1987">
        <f t="shared" si="7"/>
        <v>0</v>
      </c>
      <c r="T63" s="1932"/>
      <c r="U63" s="1929"/>
      <c r="V63" s="1930"/>
      <c r="W63" s="1933"/>
      <c r="X63" s="1934"/>
      <c r="Y63" s="1932"/>
      <c r="Z63" s="1216">
        <f t="shared" si="8"/>
        <v>0</v>
      </c>
      <c r="AA63" s="1255" t="str">
        <f t="shared" si="2"/>
        <v>OK</v>
      </c>
    </row>
    <row r="64" spans="2:27" s="568" customFormat="1" ht="19.5" customHeight="1" thickBot="1" x14ac:dyDescent="0.25">
      <c r="B64" s="775" t="s">
        <v>471</v>
      </c>
      <c r="C64" s="1935"/>
      <c r="D64" s="1985">
        <f t="shared" si="9"/>
        <v>0</v>
      </c>
      <c r="E64" s="1927"/>
      <c r="F64" s="1928"/>
      <c r="G64" s="1987">
        <f t="shared" si="3"/>
        <v>0</v>
      </c>
      <c r="H64" s="1929"/>
      <c r="I64" s="1930"/>
      <c r="J64" s="1987">
        <f t="shared" si="4"/>
        <v>0</v>
      </c>
      <c r="K64" s="1929"/>
      <c r="L64" s="1930"/>
      <c r="M64" s="1987">
        <f t="shared" si="5"/>
        <v>0</v>
      </c>
      <c r="N64" s="1929"/>
      <c r="O64" s="1930"/>
      <c r="P64" s="1987">
        <f t="shared" si="6"/>
        <v>0</v>
      </c>
      <c r="Q64" s="1929"/>
      <c r="R64" s="1930"/>
      <c r="S64" s="1987">
        <f t="shared" si="7"/>
        <v>0</v>
      </c>
      <c r="T64" s="1932"/>
      <c r="U64" s="1929"/>
      <c r="V64" s="1930"/>
      <c r="W64" s="1933"/>
      <c r="X64" s="1934"/>
      <c r="Y64" s="1932"/>
      <c r="Z64" s="1216">
        <f t="shared" si="8"/>
        <v>0</v>
      </c>
      <c r="AA64" s="1255" t="str">
        <f t="shared" si="2"/>
        <v>OK</v>
      </c>
    </row>
    <row r="65" spans="2:27" s="518" customFormat="1" ht="32.25" thickBot="1" x14ac:dyDescent="0.3">
      <c r="B65" s="567" t="s">
        <v>218</v>
      </c>
      <c r="C65" s="1936"/>
      <c r="D65" s="1984">
        <f t="shared" si="9"/>
        <v>0</v>
      </c>
      <c r="E65" s="1927"/>
      <c r="F65" s="1928"/>
      <c r="G65" s="1987">
        <f t="shared" si="3"/>
        <v>0</v>
      </c>
      <c r="H65" s="1929"/>
      <c r="I65" s="1930"/>
      <c r="J65" s="1987">
        <f t="shared" si="4"/>
        <v>0</v>
      </c>
      <c r="K65" s="1929"/>
      <c r="L65" s="1930"/>
      <c r="M65" s="1987">
        <f t="shared" si="5"/>
        <v>0</v>
      </c>
      <c r="N65" s="1929"/>
      <c r="O65" s="1930"/>
      <c r="P65" s="1987">
        <f t="shared" si="6"/>
        <v>0</v>
      </c>
      <c r="Q65" s="1929"/>
      <c r="R65" s="1930"/>
      <c r="S65" s="1987">
        <f t="shared" si="7"/>
        <v>0</v>
      </c>
      <c r="T65" s="1932"/>
      <c r="U65" s="1929"/>
      <c r="V65" s="1930"/>
      <c r="W65" s="1933"/>
      <c r="X65" s="1934"/>
      <c r="Y65" s="1932"/>
      <c r="Z65" s="1216">
        <f t="shared" si="8"/>
        <v>0</v>
      </c>
      <c r="AA65" s="1255" t="str">
        <f t="shared" si="2"/>
        <v>OK</v>
      </c>
    </row>
    <row r="66" spans="2:27" s="518" customFormat="1" ht="32.25" customHeight="1" thickBot="1" x14ac:dyDescent="0.3">
      <c r="B66" s="567" t="s">
        <v>219</v>
      </c>
      <c r="C66" s="1936"/>
      <c r="D66" s="1984">
        <f t="shared" si="9"/>
        <v>0</v>
      </c>
      <c r="E66" s="1927"/>
      <c r="F66" s="1928"/>
      <c r="G66" s="1987">
        <f t="shared" si="3"/>
        <v>0</v>
      </c>
      <c r="H66" s="1929"/>
      <c r="I66" s="1930"/>
      <c r="J66" s="1987">
        <f t="shared" si="4"/>
        <v>0</v>
      </c>
      <c r="K66" s="1929"/>
      <c r="L66" s="1930"/>
      <c r="M66" s="1987">
        <f t="shared" si="5"/>
        <v>0</v>
      </c>
      <c r="N66" s="1929"/>
      <c r="O66" s="1930"/>
      <c r="P66" s="1987">
        <f t="shared" si="6"/>
        <v>0</v>
      </c>
      <c r="Q66" s="1929"/>
      <c r="R66" s="1930"/>
      <c r="S66" s="1987">
        <f t="shared" si="7"/>
        <v>0</v>
      </c>
      <c r="T66" s="1932"/>
      <c r="U66" s="1929"/>
      <c r="V66" s="1930"/>
      <c r="W66" s="1933"/>
      <c r="X66" s="1934"/>
      <c r="Y66" s="1932"/>
      <c r="Z66" s="1216">
        <f t="shared" si="8"/>
        <v>0</v>
      </c>
      <c r="AA66" s="1255" t="str">
        <f t="shared" si="2"/>
        <v>OK</v>
      </c>
    </row>
    <row r="67" spans="2:27" s="518" customFormat="1" ht="16.5" thickBot="1" x14ac:dyDescent="0.3">
      <c r="B67" s="567" t="s">
        <v>220</v>
      </c>
      <c r="C67" s="1936"/>
      <c r="D67" s="1984">
        <f t="shared" si="9"/>
        <v>0</v>
      </c>
      <c r="E67" s="1927"/>
      <c r="F67" s="1928"/>
      <c r="G67" s="1987">
        <f t="shared" si="3"/>
        <v>0</v>
      </c>
      <c r="H67" s="1927"/>
      <c r="I67" s="1928"/>
      <c r="J67" s="1987">
        <f t="shared" si="4"/>
        <v>0</v>
      </c>
      <c r="K67" s="1927"/>
      <c r="L67" s="1928"/>
      <c r="M67" s="1987">
        <f t="shared" si="5"/>
        <v>0</v>
      </c>
      <c r="N67" s="1927"/>
      <c r="O67" s="1928"/>
      <c r="P67" s="1987">
        <f t="shared" si="6"/>
        <v>0</v>
      </c>
      <c r="Q67" s="1949"/>
      <c r="R67" s="1928"/>
      <c r="S67" s="1987">
        <f t="shared" si="7"/>
        <v>0</v>
      </c>
      <c r="T67" s="1946"/>
      <c r="U67" s="1927"/>
      <c r="V67" s="1928"/>
      <c r="W67" s="1947"/>
      <c r="X67" s="1948"/>
      <c r="Y67" s="1946"/>
      <c r="Z67" s="1216">
        <f t="shared" si="8"/>
        <v>0</v>
      </c>
      <c r="AA67" s="1255" t="str">
        <f t="shared" si="2"/>
        <v>OK</v>
      </c>
    </row>
    <row r="68" spans="2:27" s="518" customFormat="1" ht="36.75" customHeight="1" thickBot="1" x14ac:dyDescent="0.3">
      <c r="B68" s="567" t="s">
        <v>221</v>
      </c>
      <c r="C68" s="1936"/>
      <c r="D68" s="1984">
        <f t="shared" si="9"/>
        <v>0</v>
      </c>
      <c r="E68" s="1927"/>
      <c r="F68" s="1928"/>
      <c r="G68" s="1987">
        <f t="shared" si="3"/>
        <v>0</v>
      </c>
      <c r="H68" s="1929"/>
      <c r="I68" s="1930"/>
      <c r="J68" s="1987">
        <f t="shared" si="4"/>
        <v>0</v>
      </c>
      <c r="K68" s="1929"/>
      <c r="L68" s="1930"/>
      <c r="M68" s="1987">
        <f t="shared" si="5"/>
        <v>0</v>
      </c>
      <c r="N68" s="1929"/>
      <c r="O68" s="1930"/>
      <c r="P68" s="1987">
        <f t="shared" si="6"/>
        <v>0</v>
      </c>
      <c r="Q68" s="1931"/>
      <c r="R68" s="1930"/>
      <c r="S68" s="1987">
        <f t="shared" si="7"/>
        <v>0</v>
      </c>
      <c r="T68" s="1932"/>
      <c r="U68" s="1929"/>
      <c r="V68" s="1930"/>
      <c r="W68" s="1933"/>
      <c r="X68" s="1934"/>
      <c r="Y68" s="1932"/>
      <c r="Z68" s="1216">
        <f t="shared" si="8"/>
        <v>0</v>
      </c>
      <c r="AA68" s="1255" t="str">
        <f t="shared" si="2"/>
        <v>OK</v>
      </c>
    </row>
    <row r="69" spans="2:27" s="518" customFormat="1" ht="16.5" thickBot="1" x14ac:dyDescent="0.3">
      <c r="B69" s="567" t="s">
        <v>222</v>
      </c>
      <c r="C69" s="1936"/>
      <c r="D69" s="1984">
        <f t="shared" si="9"/>
        <v>0</v>
      </c>
      <c r="E69" s="1950"/>
      <c r="F69" s="1951"/>
      <c r="G69" s="1987">
        <f t="shared" si="3"/>
        <v>0</v>
      </c>
      <c r="H69" s="1952"/>
      <c r="I69" s="1953"/>
      <c r="J69" s="1987">
        <f t="shared" si="4"/>
        <v>0</v>
      </c>
      <c r="K69" s="1952"/>
      <c r="L69" s="1930"/>
      <c r="M69" s="1987">
        <f t="shared" si="5"/>
        <v>0</v>
      </c>
      <c r="N69" s="1952"/>
      <c r="O69" s="1930"/>
      <c r="P69" s="1987">
        <f t="shared" si="6"/>
        <v>0</v>
      </c>
      <c r="Q69" s="1931"/>
      <c r="R69" s="1930"/>
      <c r="S69" s="1987">
        <f t="shared" si="7"/>
        <v>0</v>
      </c>
      <c r="T69" s="1954"/>
      <c r="U69" s="1952"/>
      <c r="V69" s="1953"/>
      <c r="W69" s="1955"/>
      <c r="X69" s="1956"/>
      <c r="Y69" s="1954"/>
      <c r="Z69" s="1216">
        <f t="shared" si="8"/>
        <v>0</v>
      </c>
      <c r="AA69" s="1255" t="str">
        <f t="shared" si="2"/>
        <v>OK</v>
      </c>
    </row>
    <row r="70" spans="2:27" s="518" customFormat="1" ht="16.5" thickBot="1" x14ac:dyDescent="0.3">
      <c r="B70" s="567" t="s">
        <v>223</v>
      </c>
      <c r="C70" s="1936"/>
      <c r="D70" s="1984">
        <f t="shared" si="9"/>
        <v>0</v>
      </c>
      <c r="E70" s="1950"/>
      <c r="F70" s="1951"/>
      <c r="G70" s="1987">
        <f t="shared" si="3"/>
        <v>0</v>
      </c>
      <c r="H70" s="1952"/>
      <c r="I70" s="1953"/>
      <c r="J70" s="1987">
        <f t="shared" si="4"/>
        <v>0</v>
      </c>
      <c r="K70" s="1952"/>
      <c r="L70" s="1930"/>
      <c r="M70" s="1987">
        <f t="shared" si="5"/>
        <v>0</v>
      </c>
      <c r="N70" s="1952"/>
      <c r="O70" s="1930"/>
      <c r="P70" s="1987">
        <f t="shared" si="6"/>
        <v>0</v>
      </c>
      <c r="Q70" s="1929"/>
      <c r="R70" s="1930"/>
      <c r="S70" s="1987">
        <f t="shared" si="7"/>
        <v>0</v>
      </c>
      <c r="T70" s="1954"/>
      <c r="U70" s="1952"/>
      <c r="V70" s="1953"/>
      <c r="W70" s="1955"/>
      <c r="X70" s="1956"/>
      <c r="Y70" s="1954"/>
      <c r="Z70" s="1216">
        <f t="shared" si="8"/>
        <v>0</v>
      </c>
      <c r="AA70" s="1255" t="str">
        <f t="shared" si="2"/>
        <v>OK</v>
      </c>
    </row>
    <row r="71" spans="2:27" s="518" customFormat="1" ht="16.5" thickBot="1" x14ac:dyDescent="0.3">
      <c r="B71" s="1034" t="s">
        <v>224</v>
      </c>
      <c r="C71" s="1957"/>
      <c r="D71" s="1984">
        <f t="shared" si="9"/>
        <v>0</v>
      </c>
      <c r="E71" s="1950"/>
      <c r="F71" s="1951"/>
      <c r="G71" s="1987">
        <f t="shared" si="3"/>
        <v>0</v>
      </c>
      <c r="H71" s="1952"/>
      <c r="I71" s="1953"/>
      <c r="J71" s="1987">
        <f t="shared" si="4"/>
        <v>0</v>
      </c>
      <c r="K71" s="1952"/>
      <c r="L71" s="1930"/>
      <c r="M71" s="1987">
        <f t="shared" si="5"/>
        <v>0</v>
      </c>
      <c r="N71" s="1952"/>
      <c r="O71" s="1930"/>
      <c r="P71" s="1987">
        <f t="shared" si="6"/>
        <v>0</v>
      </c>
      <c r="Q71" s="1929"/>
      <c r="R71" s="1930"/>
      <c r="S71" s="1987">
        <f t="shared" si="7"/>
        <v>0</v>
      </c>
      <c r="T71" s="1954"/>
      <c r="U71" s="1952"/>
      <c r="V71" s="1953"/>
      <c r="W71" s="1955"/>
      <c r="X71" s="1956"/>
      <c r="Y71" s="1954"/>
      <c r="Z71" s="1216">
        <f t="shared" si="8"/>
        <v>0</v>
      </c>
      <c r="AA71" s="1255" t="str">
        <f t="shared" si="2"/>
        <v>OK</v>
      </c>
    </row>
    <row r="72" spans="2:27" s="518" customFormat="1" ht="16.5" thickBot="1" x14ac:dyDescent="0.3">
      <c r="B72" s="567" t="s">
        <v>225</v>
      </c>
      <c r="C72" s="1944">
        <f>SUM(C73:C79)</f>
        <v>0</v>
      </c>
      <c r="D72" s="1984">
        <f t="shared" si="9"/>
        <v>0</v>
      </c>
      <c r="E72" s="1921">
        <f>SUM(E73:E79)</f>
        <v>0</v>
      </c>
      <c r="F72" s="1922">
        <f t="shared" ref="F72:R72" si="35">SUM(F73:F79)</f>
        <v>0</v>
      </c>
      <c r="G72" s="1922">
        <f t="shared" si="35"/>
        <v>0</v>
      </c>
      <c r="H72" s="1958">
        <f t="shared" si="35"/>
        <v>0</v>
      </c>
      <c r="I72" s="1922">
        <f t="shared" si="35"/>
        <v>0</v>
      </c>
      <c r="J72" s="1922">
        <f t="shared" ref="J72" si="36">SUM(J73:J79)</f>
        <v>0</v>
      </c>
      <c r="K72" s="1921">
        <f t="shared" si="35"/>
        <v>0</v>
      </c>
      <c r="L72" s="1922">
        <f t="shared" si="35"/>
        <v>0</v>
      </c>
      <c r="M72" s="1922">
        <f t="shared" ref="M72" si="37">SUM(M73:M79)</f>
        <v>0</v>
      </c>
      <c r="N72" s="1921">
        <f t="shared" si="35"/>
        <v>0</v>
      </c>
      <c r="O72" s="1922">
        <f t="shared" si="35"/>
        <v>0</v>
      </c>
      <c r="P72" s="1922">
        <f t="shared" ref="P72" si="38">SUM(P73:P79)</f>
        <v>0</v>
      </c>
      <c r="Q72" s="1921">
        <f t="shared" si="35"/>
        <v>0</v>
      </c>
      <c r="R72" s="1922">
        <f t="shared" si="35"/>
        <v>0</v>
      </c>
      <c r="S72" s="1922">
        <f t="shared" ref="S72" si="39">SUM(S73:S79)</f>
        <v>0</v>
      </c>
      <c r="T72" s="1920">
        <f t="shared" ref="T72:Y72" si="40">SUM(T73:T79)</f>
        <v>0</v>
      </c>
      <c r="U72" s="1921">
        <f>SUM(U73:U79)</f>
        <v>0</v>
      </c>
      <c r="V72" s="1922">
        <f t="shared" si="40"/>
        <v>0</v>
      </c>
      <c r="W72" s="1923">
        <f t="shared" si="40"/>
        <v>0</v>
      </c>
      <c r="X72" s="1924">
        <f>SUM(X73:X79)</f>
        <v>0</v>
      </c>
      <c r="Y72" s="1920">
        <f t="shared" si="40"/>
        <v>0</v>
      </c>
      <c r="Z72" s="1215">
        <f t="shared" si="8"/>
        <v>0</v>
      </c>
      <c r="AA72" s="1255" t="str">
        <f t="shared" si="2"/>
        <v>OK</v>
      </c>
    </row>
    <row r="73" spans="2:27" s="568" customFormat="1" ht="15.75" thickBot="1" x14ac:dyDescent="0.25">
      <c r="B73" s="775" t="s">
        <v>478</v>
      </c>
      <c r="C73" s="1935"/>
      <c r="D73" s="1985">
        <f t="shared" si="9"/>
        <v>0</v>
      </c>
      <c r="E73" s="1925"/>
      <c r="F73" s="1959"/>
      <c r="G73" s="1987">
        <f t="shared" si="3"/>
        <v>0</v>
      </c>
      <c r="H73" s="1960"/>
      <c r="I73" s="1961"/>
      <c r="J73" s="1987">
        <f t="shared" si="4"/>
        <v>0</v>
      </c>
      <c r="K73" s="1960"/>
      <c r="L73" s="1930"/>
      <c r="M73" s="1987">
        <f t="shared" si="5"/>
        <v>0</v>
      </c>
      <c r="N73" s="1960"/>
      <c r="O73" s="1930"/>
      <c r="P73" s="1987">
        <f t="shared" si="6"/>
        <v>0</v>
      </c>
      <c r="Q73" s="1929"/>
      <c r="R73" s="1930"/>
      <c r="S73" s="1987">
        <f t="shared" si="7"/>
        <v>0</v>
      </c>
      <c r="T73" s="1962"/>
      <c r="U73" s="1960"/>
      <c r="V73" s="1961"/>
      <c r="W73" s="1963"/>
      <c r="X73" s="1964"/>
      <c r="Y73" s="1962"/>
      <c r="Z73" s="1216">
        <f t="shared" si="8"/>
        <v>0</v>
      </c>
      <c r="AA73" s="1255" t="str">
        <f t="shared" si="2"/>
        <v>OK</v>
      </c>
    </row>
    <row r="74" spans="2:27" s="568" customFormat="1" ht="15.75" thickBot="1" x14ac:dyDescent="0.25">
      <c r="B74" s="775" t="s">
        <v>479</v>
      </c>
      <c r="C74" s="1935"/>
      <c r="D74" s="1985">
        <f t="shared" si="9"/>
        <v>0</v>
      </c>
      <c r="E74" s="1927"/>
      <c r="F74" s="1928"/>
      <c r="G74" s="1987">
        <f t="shared" si="3"/>
        <v>0</v>
      </c>
      <c r="H74" s="1929"/>
      <c r="I74" s="1930"/>
      <c r="J74" s="1987">
        <f t="shared" si="4"/>
        <v>0</v>
      </c>
      <c r="K74" s="1929"/>
      <c r="L74" s="1930"/>
      <c r="M74" s="1987">
        <f t="shared" si="5"/>
        <v>0</v>
      </c>
      <c r="N74" s="1929"/>
      <c r="O74" s="1930"/>
      <c r="P74" s="1987">
        <f t="shared" si="6"/>
        <v>0</v>
      </c>
      <c r="Q74" s="1929"/>
      <c r="R74" s="1930"/>
      <c r="S74" s="1987">
        <f t="shared" si="7"/>
        <v>0</v>
      </c>
      <c r="T74" s="1932"/>
      <c r="U74" s="1929"/>
      <c r="V74" s="1930"/>
      <c r="W74" s="1933"/>
      <c r="X74" s="1934"/>
      <c r="Y74" s="1932"/>
      <c r="Z74" s="1216">
        <f t="shared" si="8"/>
        <v>0</v>
      </c>
      <c r="AA74" s="1255" t="str">
        <f t="shared" si="2"/>
        <v>OK</v>
      </c>
    </row>
    <row r="75" spans="2:27" s="568" customFormat="1" ht="28.9" customHeight="1" thickBot="1" x14ac:dyDescent="0.25">
      <c r="B75" s="775" t="s">
        <v>477</v>
      </c>
      <c r="C75" s="1935"/>
      <c r="D75" s="1985">
        <f t="shared" si="9"/>
        <v>0</v>
      </c>
      <c r="E75" s="1927"/>
      <c r="F75" s="1928"/>
      <c r="G75" s="1987">
        <f t="shared" si="3"/>
        <v>0</v>
      </c>
      <c r="H75" s="1929"/>
      <c r="I75" s="1930"/>
      <c r="J75" s="1987">
        <f t="shared" si="4"/>
        <v>0</v>
      </c>
      <c r="K75" s="1929"/>
      <c r="L75" s="1930"/>
      <c r="M75" s="1987">
        <f t="shared" si="5"/>
        <v>0</v>
      </c>
      <c r="N75" s="1929"/>
      <c r="O75" s="1930"/>
      <c r="P75" s="1987">
        <f t="shared" si="6"/>
        <v>0</v>
      </c>
      <c r="Q75" s="1929"/>
      <c r="R75" s="1930"/>
      <c r="S75" s="1987">
        <f t="shared" si="7"/>
        <v>0</v>
      </c>
      <c r="T75" s="1932"/>
      <c r="U75" s="1929"/>
      <c r="V75" s="1930"/>
      <c r="W75" s="1933"/>
      <c r="X75" s="1934"/>
      <c r="Y75" s="1932"/>
      <c r="Z75" s="1216">
        <f t="shared" si="8"/>
        <v>0</v>
      </c>
      <c r="AA75" s="1255" t="str">
        <f t="shared" si="2"/>
        <v>OK</v>
      </c>
    </row>
    <row r="76" spans="2:27" s="568" customFormat="1" ht="30.75" thickBot="1" x14ac:dyDescent="0.25">
      <c r="B76" s="775" t="s">
        <v>475</v>
      </c>
      <c r="C76" s="1935"/>
      <c r="D76" s="1985">
        <f t="shared" si="9"/>
        <v>0</v>
      </c>
      <c r="E76" s="1927"/>
      <c r="F76" s="1928"/>
      <c r="G76" s="1987">
        <f t="shared" si="3"/>
        <v>0</v>
      </c>
      <c r="H76" s="1929"/>
      <c r="I76" s="1930"/>
      <c r="J76" s="1987">
        <f t="shared" si="4"/>
        <v>0</v>
      </c>
      <c r="K76" s="1929"/>
      <c r="L76" s="1930"/>
      <c r="M76" s="1987">
        <f t="shared" si="5"/>
        <v>0</v>
      </c>
      <c r="N76" s="1929"/>
      <c r="O76" s="1930"/>
      <c r="P76" s="1987">
        <f t="shared" si="6"/>
        <v>0</v>
      </c>
      <c r="Q76" s="1929"/>
      <c r="R76" s="1930"/>
      <c r="S76" s="1987">
        <f t="shared" si="7"/>
        <v>0</v>
      </c>
      <c r="T76" s="1932"/>
      <c r="U76" s="1929"/>
      <c r="V76" s="1930"/>
      <c r="W76" s="1933"/>
      <c r="X76" s="1934"/>
      <c r="Y76" s="1932"/>
      <c r="Z76" s="1216">
        <f t="shared" si="8"/>
        <v>0</v>
      </c>
      <c r="AA76" s="1255" t="str">
        <f t="shared" si="2"/>
        <v>OK</v>
      </c>
    </row>
    <row r="77" spans="2:27" s="568" customFormat="1" ht="30.75" thickBot="1" x14ac:dyDescent="0.25">
      <c r="B77" s="775" t="s">
        <v>476</v>
      </c>
      <c r="C77" s="1935"/>
      <c r="D77" s="1985">
        <f t="shared" si="9"/>
        <v>0</v>
      </c>
      <c r="E77" s="1927"/>
      <c r="F77" s="1928"/>
      <c r="G77" s="1987">
        <f t="shared" si="3"/>
        <v>0</v>
      </c>
      <c r="H77" s="1929"/>
      <c r="I77" s="1930"/>
      <c r="J77" s="1987">
        <f t="shared" si="4"/>
        <v>0</v>
      </c>
      <c r="K77" s="1929"/>
      <c r="L77" s="1930"/>
      <c r="M77" s="1987">
        <f t="shared" si="5"/>
        <v>0</v>
      </c>
      <c r="N77" s="1929"/>
      <c r="O77" s="1930"/>
      <c r="P77" s="1987">
        <f t="shared" si="6"/>
        <v>0</v>
      </c>
      <c r="Q77" s="1929"/>
      <c r="R77" s="1930"/>
      <c r="S77" s="1987">
        <f t="shared" si="7"/>
        <v>0</v>
      </c>
      <c r="T77" s="1932"/>
      <c r="U77" s="1929"/>
      <c r="V77" s="1930"/>
      <c r="W77" s="1933"/>
      <c r="X77" s="1934"/>
      <c r="Y77" s="1932"/>
      <c r="Z77" s="1216">
        <f t="shared" si="8"/>
        <v>0</v>
      </c>
      <c r="AA77" s="1255" t="str">
        <f t="shared" si="2"/>
        <v>OK</v>
      </c>
    </row>
    <row r="78" spans="2:27" s="568" customFormat="1" ht="15.75" thickBot="1" x14ac:dyDescent="0.25">
      <c r="B78" s="775" t="s">
        <v>473</v>
      </c>
      <c r="C78" s="1935"/>
      <c r="D78" s="1985">
        <f t="shared" si="9"/>
        <v>0</v>
      </c>
      <c r="E78" s="1927"/>
      <c r="F78" s="1928"/>
      <c r="G78" s="1987">
        <f t="shared" si="3"/>
        <v>0</v>
      </c>
      <c r="H78" s="1929"/>
      <c r="I78" s="1930"/>
      <c r="J78" s="1987">
        <f t="shared" si="4"/>
        <v>0</v>
      </c>
      <c r="K78" s="1929"/>
      <c r="L78" s="1930"/>
      <c r="M78" s="1987">
        <f t="shared" si="5"/>
        <v>0</v>
      </c>
      <c r="N78" s="1929"/>
      <c r="O78" s="1930"/>
      <c r="P78" s="1987">
        <f t="shared" si="6"/>
        <v>0</v>
      </c>
      <c r="Q78" s="1929"/>
      <c r="R78" s="1930"/>
      <c r="S78" s="1987">
        <f t="shared" si="7"/>
        <v>0</v>
      </c>
      <c r="T78" s="1932"/>
      <c r="U78" s="1929"/>
      <c r="V78" s="1930"/>
      <c r="W78" s="1933"/>
      <c r="X78" s="1934"/>
      <c r="Y78" s="1932"/>
      <c r="Z78" s="1216">
        <f t="shared" si="8"/>
        <v>0</v>
      </c>
      <c r="AA78" s="1255" t="str">
        <f t="shared" si="2"/>
        <v>OK</v>
      </c>
    </row>
    <row r="79" spans="2:27" s="568" customFormat="1" ht="15.75" thickBot="1" x14ac:dyDescent="0.25">
      <c r="B79" s="775" t="s">
        <v>474</v>
      </c>
      <c r="C79" s="1935"/>
      <c r="D79" s="1985">
        <f t="shared" si="9"/>
        <v>0</v>
      </c>
      <c r="E79" s="1927"/>
      <c r="F79" s="1928"/>
      <c r="G79" s="1987">
        <f t="shared" si="3"/>
        <v>0</v>
      </c>
      <c r="H79" s="1929"/>
      <c r="I79" s="1930"/>
      <c r="J79" s="1987">
        <f t="shared" si="4"/>
        <v>0</v>
      </c>
      <c r="K79" s="1929"/>
      <c r="L79" s="1930"/>
      <c r="M79" s="1987">
        <f t="shared" si="5"/>
        <v>0</v>
      </c>
      <c r="N79" s="1929"/>
      <c r="O79" s="1930"/>
      <c r="P79" s="1987">
        <f t="shared" si="6"/>
        <v>0</v>
      </c>
      <c r="Q79" s="1929"/>
      <c r="R79" s="1930"/>
      <c r="S79" s="1987">
        <f t="shared" si="7"/>
        <v>0</v>
      </c>
      <c r="T79" s="1932"/>
      <c r="U79" s="1929"/>
      <c r="V79" s="1930"/>
      <c r="W79" s="1933"/>
      <c r="X79" s="1934"/>
      <c r="Y79" s="1932"/>
      <c r="Z79" s="1216">
        <f t="shared" si="8"/>
        <v>0</v>
      </c>
      <c r="AA79" s="1255" t="str">
        <f t="shared" si="2"/>
        <v>OK</v>
      </c>
    </row>
    <row r="80" spans="2:27" s="518" customFormat="1" ht="16.5" thickBot="1" x14ac:dyDescent="0.3">
      <c r="B80" s="567" t="s">
        <v>226</v>
      </c>
      <c r="C80" s="1936"/>
      <c r="D80" s="1984">
        <f t="shared" si="9"/>
        <v>0</v>
      </c>
      <c r="E80" s="1937"/>
      <c r="F80" s="1938"/>
      <c r="G80" s="1989">
        <f t="shared" si="3"/>
        <v>0</v>
      </c>
      <c r="H80" s="1939"/>
      <c r="I80" s="1940"/>
      <c r="J80" s="1989">
        <f t="shared" si="4"/>
        <v>0</v>
      </c>
      <c r="K80" s="1939"/>
      <c r="L80" s="1940"/>
      <c r="M80" s="1989">
        <f t="shared" si="5"/>
        <v>0</v>
      </c>
      <c r="N80" s="1939"/>
      <c r="O80" s="1940"/>
      <c r="P80" s="1989">
        <f t="shared" si="6"/>
        <v>0</v>
      </c>
      <c r="Q80" s="1939"/>
      <c r="R80" s="1940"/>
      <c r="S80" s="1989">
        <f t="shared" si="7"/>
        <v>0</v>
      </c>
      <c r="T80" s="1941"/>
      <c r="U80" s="1939"/>
      <c r="V80" s="1940"/>
      <c r="W80" s="1942"/>
      <c r="X80" s="1943"/>
      <c r="Y80" s="1941"/>
      <c r="Z80" s="1215">
        <f t="shared" si="8"/>
        <v>0</v>
      </c>
      <c r="AA80" s="1255" t="str">
        <f t="shared" si="2"/>
        <v>OK</v>
      </c>
    </row>
    <row r="81" spans="2:45" s="518" customFormat="1" ht="16.5" thickBot="1" x14ac:dyDescent="0.3">
      <c r="B81" s="567" t="s">
        <v>227</v>
      </c>
      <c r="C81" s="1936"/>
      <c r="D81" s="1984">
        <f t="shared" si="9"/>
        <v>0</v>
      </c>
      <c r="E81" s="1937"/>
      <c r="F81" s="1938"/>
      <c r="G81" s="1989">
        <f t="shared" si="3"/>
        <v>0</v>
      </c>
      <c r="H81" s="1937"/>
      <c r="I81" s="1938"/>
      <c r="J81" s="1989">
        <f t="shared" si="4"/>
        <v>0</v>
      </c>
      <c r="K81" s="1937"/>
      <c r="L81" s="1938"/>
      <c r="M81" s="1989">
        <f t="shared" si="5"/>
        <v>0</v>
      </c>
      <c r="N81" s="1937"/>
      <c r="O81" s="1938"/>
      <c r="P81" s="1989">
        <f t="shared" si="6"/>
        <v>0</v>
      </c>
      <c r="Q81" s="1937"/>
      <c r="R81" s="1938"/>
      <c r="S81" s="1989">
        <f t="shared" si="7"/>
        <v>0</v>
      </c>
      <c r="T81" s="1965"/>
      <c r="U81" s="1937"/>
      <c r="V81" s="1938"/>
      <c r="W81" s="1966"/>
      <c r="X81" s="1967"/>
      <c r="Y81" s="1965"/>
      <c r="Z81" s="1215">
        <f t="shared" si="8"/>
        <v>0</v>
      </c>
      <c r="AA81" s="1255" t="str">
        <f t="shared" si="2"/>
        <v>OK</v>
      </c>
    </row>
    <row r="82" spans="2:45" s="518" customFormat="1" ht="16.5" thickBot="1" x14ac:dyDescent="0.3">
      <c r="B82" s="567" t="s">
        <v>228</v>
      </c>
      <c r="C82" s="1936"/>
      <c r="D82" s="1984">
        <f t="shared" si="9"/>
        <v>0</v>
      </c>
      <c r="E82" s="1937"/>
      <c r="F82" s="1938"/>
      <c r="G82" s="1989">
        <f t="shared" si="3"/>
        <v>0</v>
      </c>
      <c r="H82" s="1939"/>
      <c r="I82" s="1940"/>
      <c r="J82" s="1989">
        <f t="shared" si="4"/>
        <v>0</v>
      </c>
      <c r="K82" s="1939"/>
      <c r="L82" s="1940"/>
      <c r="M82" s="1989">
        <f t="shared" si="5"/>
        <v>0</v>
      </c>
      <c r="N82" s="1939"/>
      <c r="O82" s="1940"/>
      <c r="P82" s="1989">
        <f t="shared" si="6"/>
        <v>0</v>
      </c>
      <c r="Q82" s="1939"/>
      <c r="R82" s="1940"/>
      <c r="S82" s="1989">
        <f t="shared" si="7"/>
        <v>0</v>
      </c>
      <c r="T82" s="1941"/>
      <c r="U82" s="1939"/>
      <c r="V82" s="1940"/>
      <c r="W82" s="1942"/>
      <c r="X82" s="1943"/>
      <c r="Y82" s="1941"/>
      <c r="Z82" s="1215">
        <f t="shared" si="8"/>
        <v>0</v>
      </c>
      <c r="AA82" s="1255" t="str">
        <f t="shared" ref="AA82:AA93" si="41">IF(Z82&lt;0,"ERR!","OK")</f>
        <v>OK</v>
      </c>
    </row>
    <row r="83" spans="2:45" s="518" customFormat="1" ht="16.5" thickBot="1" x14ac:dyDescent="0.3">
      <c r="B83" s="567" t="s">
        <v>229</v>
      </c>
      <c r="C83" s="1936"/>
      <c r="D83" s="1984">
        <f t="shared" si="9"/>
        <v>0</v>
      </c>
      <c r="E83" s="1937"/>
      <c r="F83" s="1938"/>
      <c r="G83" s="1989">
        <f t="shared" si="3"/>
        <v>0</v>
      </c>
      <c r="H83" s="1939"/>
      <c r="I83" s="1940"/>
      <c r="J83" s="1989">
        <f t="shared" si="4"/>
        <v>0</v>
      </c>
      <c r="K83" s="1939"/>
      <c r="L83" s="1940"/>
      <c r="M83" s="1989">
        <f t="shared" si="5"/>
        <v>0</v>
      </c>
      <c r="N83" s="1939"/>
      <c r="O83" s="1940"/>
      <c r="P83" s="1989">
        <f t="shared" si="6"/>
        <v>0</v>
      </c>
      <c r="Q83" s="1968"/>
      <c r="R83" s="1940"/>
      <c r="S83" s="1989">
        <f t="shared" si="7"/>
        <v>0</v>
      </c>
      <c r="T83" s="1941"/>
      <c r="U83" s="1939"/>
      <c r="V83" s="1940"/>
      <c r="W83" s="1942"/>
      <c r="X83" s="1943"/>
      <c r="Y83" s="1941"/>
      <c r="Z83" s="1215">
        <f t="shared" si="8"/>
        <v>0</v>
      </c>
      <c r="AA83" s="1255" t="str">
        <f t="shared" si="41"/>
        <v>OK</v>
      </c>
    </row>
    <row r="84" spans="2:45" s="518" customFormat="1" ht="16.5" thickBot="1" x14ac:dyDescent="0.3">
      <c r="B84" s="567" t="s">
        <v>230</v>
      </c>
      <c r="C84" s="1936"/>
      <c r="D84" s="1984">
        <f t="shared" si="9"/>
        <v>0</v>
      </c>
      <c r="E84" s="1937"/>
      <c r="F84" s="1938"/>
      <c r="G84" s="1989">
        <f t="shared" ref="G84:G92" si="42">IF(F84=0,0,E84-F84)</f>
        <v>0</v>
      </c>
      <c r="H84" s="1939"/>
      <c r="I84" s="1940"/>
      <c r="J84" s="1989">
        <f t="shared" ref="J84:J92" si="43">IF(I84=0,0,H84-I84)</f>
        <v>0</v>
      </c>
      <c r="K84" s="1939"/>
      <c r="L84" s="1940"/>
      <c r="M84" s="1989">
        <f t="shared" ref="M84:M92" si="44">IF(L84=0,0,K84-L84)</f>
        <v>0</v>
      </c>
      <c r="N84" s="1939"/>
      <c r="O84" s="1940"/>
      <c r="P84" s="1989">
        <f t="shared" ref="P84:P92" si="45">IF(O84=0,0,N84-O84)</f>
        <v>0</v>
      </c>
      <c r="Q84" s="1968"/>
      <c r="R84" s="1940"/>
      <c r="S84" s="1989">
        <f t="shared" ref="S84:S92" si="46">IF(R84=0,0,Q84-R84)</f>
        <v>0</v>
      </c>
      <c r="T84" s="1941"/>
      <c r="U84" s="1939"/>
      <c r="V84" s="1940"/>
      <c r="W84" s="1942"/>
      <c r="X84" s="1943"/>
      <c r="Y84" s="1941"/>
      <c r="Z84" s="1215">
        <f t="shared" ref="Z84:Z92" si="47">C84-D84</f>
        <v>0</v>
      </c>
      <c r="AA84" s="1255" t="str">
        <f t="shared" si="41"/>
        <v>OK</v>
      </c>
    </row>
    <row r="85" spans="2:45" s="518" customFormat="1" ht="16.5" thickBot="1" x14ac:dyDescent="0.3">
      <c r="B85" s="567" t="s">
        <v>231</v>
      </c>
      <c r="C85" s="1936"/>
      <c r="D85" s="1984">
        <f t="shared" ref="D85:D92" si="48">E85+H85+K85+N85+Q85+SUM(T85:Y85)</f>
        <v>0</v>
      </c>
      <c r="E85" s="1937"/>
      <c r="F85" s="1938"/>
      <c r="G85" s="1989">
        <f t="shared" si="42"/>
        <v>0</v>
      </c>
      <c r="H85" s="1939"/>
      <c r="I85" s="1940"/>
      <c r="J85" s="1989">
        <f t="shared" si="43"/>
        <v>0</v>
      </c>
      <c r="K85" s="1939"/>
      <c r="L85" s="1940"/>
      <c r="M85" s="1989">
        <f t="shared" si="44"/>
        <v>0</v>
      </c>
      <c r="N85" s="1939"/>
      <c r="O85" s="1940"/>
      <c r="P85" s="1989">
        <f t="shared" si="45"/>
        <v>0</v>
      </c>
      <c r="Q85" s="1968"/>
      <c r="R85" s="1940"/>
      <c r="S85" s="1989">
        <f t="shared" si="46"/>
        <v>0</v>
      </c>
      <c r="T85" s="1941"/>
      <c r="U85" s="1939"/>
      <c r="V85" s="1940"/>
      <c r="W85" s="1942"/>
      <c r="X85" s="1943"/>
      <c r="Y85" s="1941"/>
      <c r="Z85" s="1215">
        <f t="shared" si="47"/>
        <v>0</v>
      </c>
      <c r="AA85" s="1255" t="str">
        <f t="shared" si="41"/>
        <v>OK</v>
      </c>
    </row>
    <row r="86" spans="2:45" s="518" customFormat="1" ht="32.25" thickBot="1" x14ac:dyDescent="0.3">
      <c r="B86" s="567" t="s">
        <v>232</v>
      </c>
      <c r="C86" s="1936"/>
      <c r="D86" s="1984">
        <f>E86+H86+K86+N86+Q86+SUM(T86:Y86)</f>
        <v>0</v>
      </c>
      <c r="E86" s="1937"/>
      <c r="F86" s="1938"/>
      <c r="G86" s="1989">
        <f t="shared" si="42"/>
        <v>0</v>
      </c>
      <c r="H86" s="1939"/>
      <c r="I86" s="1940"/>
      <c r="J86" s="1989">
        <f t="shared" si="43"/>
        <v>0</v>
      </c>
      <c r="K86" s="1939"/>
      <c r="L86" s="1940"/>
      <c r="M86" s="1989">
        <f t="shared" si="44"/>
        <v>0</v>
      </c>
      <c r="N86" s="1939"/>
      <c r="O86" s="1940"/>
      <c r="P86" s="1989">
        <f t="shared" si="45"/>
        <v>0</v>
      </c>
      <c r="Q86" s="1968"/>
      <c r="R86" s="1940"/>
      <c r="S86" s="1989">
        <f t="shared" si="46"/>
        <v>0</v>
      </c>
      <c r="T86" s="1941"/>
      <c r="U86" s="1939"/>
      <c r="V86" s="1940"/>
      <c r="W86" s="1942"/>
      <c r="X86" s="1943"/>
      <c r="Y86" s="1941"/>
      <c r="Z86" s="1215">
        <f t="shared" si="47"/>
        <v>0</v>
      </c>
      <c r="AA86" s="1255" t="str">
        <f t="shared" si="41"/>
        <v>OK</v>
      </c>
    </row>
    <row r="87" spans="2:45" s="518" customFormat="1" ht="33.75" customHeight="1" thickBot="1" x14ac:dyDescent="0.3">
      <c r="B87" s="567" t="s">
        <v>233</v>
      </c>
      <c r="C87" s="1936"/>
      <c r="D87" s="1984">
        <f t="shared" si="48"/>
        <v>0</v>
      </c>
      <c r="E87" s="1937"/>
      <c r="F87" s="1938"/>
      <c r="G87" s="1989">
        <f t="shared" si="42"/>
        <v>0</v>
      </c>
      <c r="H87" s="1937"/>
      <c r="I87" s="1938"/>
      <c r="J87" s="1989">
        <f t="shared" si="43"/>
        <v>0</v>
      </c>
      <c r="K87" s="1937"/>
      <c r="L87" s="1938"/>
      <c r="M87" s="1989">
        <f t="shared" si="44"/>
        <v>0</v>
      </c>
      <c r="N87" s="1937"/>
      <c r="O87" s="1938"/>
      <c r="P87" s="1989">
        <f t="shared" si="45"/>
        <v>0</v>
      </c>
      <c r="Q87" s="1969"/>
      <c r="R87" s="1938"/>
      <c r="S87" s="1989">
        <f t="shared" si="46"/>
        <v>0</v>
      </c>
      <c r="T87" s="1965"/>
      <c r="U87" s="1937"/>
      <c r="V87" s="1938"/>
      <c r="W87" s="1966"/>
      <c r="X87" s="1967"/>
      <c r="Y87" s="1965"/>
      <c r="Z87" s="1215">
        <f t="shared" si="47"/>
        <v>0</v>
      </c>
      <c r="AA87" s="1255" t="str">
        <f t="shared" si="41"/>
        <v>OK</v>
      </c>
    </row>
    <row r="88" spans="2:45" s="1035" customFormat="1" ht="24.75" customHeight="1" thickBot="1" x14ac:dyDescent="0.3">
      <c r="B88" s="2549" t="s">
        <v>472</v>
      </c>
      <c r="C88" s="1935"/>
      <c r="D88" s="1985">
        <f t="shared" si="48"/>
        <v>0</v>
      </c>
      <c r="E88" s="1927"/>
      <c r="F88" s="1928"/>
      <c r="G88" s="1987">
        <f t="shared" si="42"/>
        <v>0</v>
      </c>
      <c r="H88" s="1927"/>
      <c r="I88" s="1928"/>
      <c r="J88" s="1987">
        <f t="shared" si="43"/>
        <v>0</v>
      </c>
      <c r="K88" s="1927"/>
      <c r="L88" s="1928"/>
      <c r="M88" s="1987">
        <f t="shared" si="44"/>
        <v>0</v>
      </c>
      <c r="N88" s="1927"/>
      <c r="O88" s="1928"/>
      <c r="P88" s="1987">
        <f t="shared" si="45"/>
        <v>0</v>
      </c>
      <c r="Q88" s="1949"/>
      <c r="R88" s="1928"/>
      <c r="S88" s="1987">
        <f t="shared" si="46"/>
        <v>0</v>
      </c>
      <c r="T88" s="1946"/>
      <c r="U88" s="1927"/>
      <c r="V88" s="1928"/>
      <c r="W88" s="1947"/>
      <c r="X88" s="1948"/>
      <c r="Y88" s="1946"/>
      <c r="Z88" s="1216">
        <f t="shared" si="47"/>
        <v>0</v>
      </c>
      <c r="AA88" s="1255" t="str">
        <f t="shared" si="41"/>
        <v>OK</v>
      </c>
      <c r="AB88" s="569"/>
      <c r="AC88" s="569"/>
      <c r="AD88" s="569"/>
      <c r="AE88" s="569"/>
      <c r="AF88" s="569"/>
      <c r="AG88" s="569"/>
      <c r="AH88" s="569"/>
      <c r="AI88" s="569"/>
      <c r="AJ88" s="569"/>
      <c r="AK88" s="569"/>
      <c r="AL88" s="569"/>
      <c r="AM88" s="569"/>
      <c r="AN88" s="569"/>
      <c r="AO88" s="569"/>
      <c r="AP88" s="569"/>
      <c r="AQ88" s="569"/>
      <c r="AR88" s="569"/>
      <c r="AS88" s="569"/>
    </row>
    <row r="89" spans="2:45" s="1292" customFormat="1" ht="32.25" thickBot="1" x14ac:dyDescent="0.3">
      <c r="B89" s="1015" t="s">
        <v>234</v>
      </c>
      <c r="C89" s="1936"/>
      <c r="D89" s="1984">
        <f t="shared" si="48"/>
        <v>0</v>
      </c>
      <c r="E89" s="1970"/>
      <c r="F89" s="1971"/>
      <c r="G89" s="1989">
        <f t="shared" si="42"/>
        <v>0</v>
      </c>
      <c r="H89" s="1970"/>
      <c r="I89" s="1971"/>
      <c r="J89" s="1989">
        <f t="shared" si="43"/>
        <v>0</v>
      </c>
      <c r="K89" s="1970"/>
      <c r="L89" s="1971"/>
      <c r="M89" s="1989">
        <f t="shared" si="44"/>
        <v>0</v>
      </c>
      <c r="N89" s="1970"/>
      <c r="O89" s="1971"/>
      <c r="P89" s="1989">
        <f t="shared" si="45"/>
        <v>0</v>
      </c>
      <c r="Q89" s="1972"/>
      <c r="R89" s="1971"/>
      <c r="S89" s="1989">
        <f t="shared" si="46"/>
        <v>0</v>
      </c>
      <c r="T89" s="1973"/>
      <c r="U89" s="1970"/>
      <c r="V89" s="1971"/>
      <c r="W89" s="1974"/>
      <c r="X89" s="1975"/>
      <c r="Y89" s="1973"/>
      <c r="Z89" s="1215">
        <f t="shared" si="47"/>
        <v>0</v>
      </c>
      <c r="AA89" s="1255" t="str">
        <f t="shared" si="41"/>
        <v>OK</v>
      </c>
    </row>
    <row r="90" spans="2:45" s="518" customFormat="1" ht="16.5" thickBot="1" x14ac:dyDescent="0.3">
      <c r="B90" s="567" t="s">
        <v>235</v>
      </c>
      <c r="C90" s="1936"/>
      <c r="D90" s="1984">
        <f t="shared" si="48"/>
        <v>0</v>
      </c>
      <c r="E90" s="1937"/>
      <c r="F90" s="1938"/>
      <c r="G90" s="1989">
        <f t="shared" si="42"/>
        <v>0</v>
      </c>
      <c r="H90" s="1939"/>
      <c r="I90" s="1940"/>
      <c r="J90" s="1989">
        <f t="shared" si="43"/>
        <v>0</v>
      </c>
      <c r="K90" s="1939"/>
      <c r="L90" s="1940"/>
      <c r="M90" s="1989">
        <f t="shared" si="44"/>
        <v>0</v>
      </c>
      <c r="N90" s="1939"/>
      <c r="O90" s="1940"/>
      <c r="P90" s="1989">
        <f t="shared" si="45"/>
        <v>0</v>
      </c>
      <c r="Q90" s="1968"/>
      <c r="R90" s="1940"/>
      <c r="S90" s="1989">
        <f t="shared" si="46"/>
        <v>0</v>
      </c>
      <c r="T90" s="1941"/>
      <c r="U90" s="1939"/>
      <c r="V90" s="1940"/>
      <c r="W90" s="1942"/>
      <c r="X90" s="1943"/>
      <c r="Y90" s="1941"/>
      <c r="Z90" s="1215">
        <f t="shared" si="47"/>
        <v>0</v>
      </c>
      <c r="AA90" s="1255" t="str">
        <f t="shared" si="41"/>
        <v>OK</v>
      </c>
    </row>
    <row r="91" spans="2:45" s="518" customFormat="1" ht="16.5" thickBot="1" x14ac:dyDescent="0.3">
      <c r="B91" s="567" t="s">
        <v>236</v>
      </c>
      <c r="C91" s="1936"/>
      <c r="D91" s="1984">
        <f t="shared" si="48"/>
        <v>0</v>
      </c>
      <c r="E91" s="1937"/>
      <c r="F91" s="1938"/>
      <c r="G91" s="1989">
        <f t="shared" si="42"/>
        <v>0</v>
      </c>
      <c r="H91" s="1939"/>
      <c r="I91" s="1940"/>
      <c r="J91" s="1989">
        <f t="shared" si="43"/>
        <v>0</v>
      </c>
      <c r="K91" s="1939"/>
      <c r="L91" s="1940"/>
      <c r="M91" s="1989">
        <f t="shared" si="44"/>
        <v>0</v>
      </c>
      <c r="N91" s="1968"/>
      <c r="O91" s="1940"/>
      <c r="P91" s="1989">
        <f t="shared" si="45"/>
        <v>0</v>
      </c>
      <c r="Q91" s="1968"/>
      <c r="R91" s="1940"/>
      <c r="S91" s="1989">
        <f t="shared" si="46"/>
        <v>0</v>
      </c>
      <c r="T91" s="1941"/>
      <c r="U91" s="1939"/>
      <c r="V91" s="1940"/>
      <c r="W91" s="1942"/>
      <c r="X91" s="1943"/>
      <c r="Y91" s="1941"/>
      <c r="Z91" s="1215">
        <f t="shared" si="47"/>
        <v>0</v>
      </c>
      <c r="AA91" s="1255" t="str">
        <f t="shared" si="41"/>
        <v>OK</v>
      </c>
    </row>
    <row r="92" spans="2:45" s="518" customFormat="1" ht="32.25" thickBot="1" x14ac:dyDescent="0.3">
      <c r="B92" s="1034" t="s">
        <v>237</v>
      </c>
      <c r="C92" s="1957"/>
      <c r="D92" s="1986">
        <f t="shared" si="48"/>
        <v>0</v>
      </c>
      <c r="E92" s="1976"/>
      <c r="F92" s="1977"/>
      <c r="G92" s="1989">
        <f t="shared" si="42"/>
        <v>0</v>
      </c>
      <c r="H92" s="1978"/>
      <c r="I92" s="1979"/>
      <c r="J92" s="1989">
        <f t="shared" si="43"/>
        <v>0</v>
      </c>
      <c r="K92" s="1978"/>
      <c r="L92" s="1979"/>
      <c r="M92" s="1989">
        <f t="shared" si="44"/>
        <v>0</v>
      </c>
      <c r="N92" s="1980"/>
      <c r="O92" s="1979"/>
      <c r="P92" s="1989">
        <f t="shared" si="45"/>
        <v>0</v>
      </c>
      <c r="Q92" s="1980"/>
      <c r="R92" s="1979"/>
      <c r="S92" s="1989">
        <f t="shared" si="46"/>
        <v>0</v>
      </c>
      <c r="T92" s="1981"/>
      <c r="U92" s="1978"/>
      <c r="V92" s="1979"/>
      <c r="W92" s="1982"/>
      <c r="X92" s="1983"/>
      <c r="Y92" s="1981"/>
      <c r="Z92" s="1300">
        <f t="shared" si="47"/>
        <v>0</v>
      </c>
      <c r="AA92" s="1255" t="str">
        <f t="shared" si="41"/>
        <v>OK</v>
      </c>
    </row>
    <row r="93" spans="2:45" s="1036" customFormat="1" ht="26.45" customHeight="1" thickBot="1" x14ac:dyDescent="0.3">
      <c r="B93" s="260" t="s">
        <v>238</v>
      </c>
      <c r="C93" s="1032">
        <f t="shared" ref="C93:Z93" si="49">C17+C18+C24+C25+C26+C32+C33+C34+C35+C36+C41+C42+C43+C44+C45+C46+C47+C50+C51+C52+C53+C54+C60+C61+C62+C65+C66+C67+C68+C69+C70+C71+C72+C80+C81+C82+C83+C84+C85+C86+C87+C89+C90+C91+C92</f>
        <v>0</v>
      </c>
      <c r="D93" s="1032">
        <f t="shared" si="49"/>
        <v>0</v>
      </c>
      <c r="E93" s="1033">
        <f t="shared" si="49"/>
        <v>0</v>
      </c>
      <c r="F93" s="1289">
        <f t="shared" si="49"/>
        <v>0</v>
      </c>
      <c r="G93" s="1291">
        <f t="shared" si="49"/>
        <v>0</v>
      </c>
      <c r="H93" s="2574">
        <f t="shared" si="49"/>
        <v>0</v>
      </c>
      <c r="I93" s="2575">
        <f t="shared" si="49"/>
        <v>0</v>
      </c>
      <c r="J93" s="1291">
        <f t="shared" si="49"/>
        <v>0</v>
      </c>
      <c r="K93" s="1293">
        <f t="shared" si="49"/>
        <v>0</v>
      </c>
      <c r="L93" s="1289">
        <f t="shared" si="49"/>
        <v>0</v>
      </c>
      <c r="M93" s="1291">
        <f t="shared" si="49"/>
        <v>0</v>
      </c>
      <c r="N93" s="1291">
        <f t="shared" si="49"/>
        <v>0</v>
      </c>
      <c r="O93" s="1291">
        <f t="shared" si="49"/>
        <v>0</v>
      </c>
      <c r="P93" s="1291">
        <f t="shared" si="49"/>
        <v>0</v>
      </c>
      <c r="Q93" s="1033">
        <f t="shared" si="49"/>
        <v>0</v>
      </c>
      <c r="R93" s="1289">
        <f t="shared" si="49"/>
        <v>0</v>
      </c>
      <c r="S93" s="1291">
        <f t="shared" si="49"/>
        <v>0</v>
      </c>
      <c r="T93" s="1032">
        <f t="shared" si="49"/>
        <v>0</v>
      </c>
      <c r="U93" s="1033">
        <f t="shared" si="49"/>
        <v>0</v>
      </c>
      <c r="V93" s="1289">
        <f t="shared" si="49"/>
        <v>0</v>
      </c>
      <c r="W93" s="1293">
        <f t="shared" si="49"/>
        <v>0</v>
      </c>
      <c r="X93" s="1290">
        <f t="shared" si="49"/>
        <v>0</v>
      </c>
      <c r="Y93" s="1032">
        <f t="shared" si="49"/>
        <v>0</v>
      </c>
      <c r="Z93" s="1032">
        <f t="shared" si="49"/>
        <v>0</v>
      </c>
      <c r="AA93" s="1255" t="str">
        <f t="shared" si="41"/>
        <v>OK</v>
      </c>
    </row>
    <row r="94" spans="2:45" s="149" customFormat="1" ht="16.5" thickBot="1" x14ac:dyDescent="0.3">
      <c r="B94" s="2043"/>
      <c r="C94" s="1090"/>
      <c r="D94" s="165"/>
      <c r="E94" s="165"/>
      <c r="F94" s="165"/>
      <c r="G94" s="165"/>
      <c r="H94" s="166"/>
      <c r="I94" s="166"/>
      <c r="J94" s="166"/>
      <c r="K94" s="166"/>
      <c r="L94" s="166"/>
      <c r="M94" s="166"/>
      <c r="N94" s="166"/>
      <c r="O94" s="166"/>
      <c r="P94" s="166"/>
      <c r="Q94" s="166"/>
      <c r="R94" s="166"/>
      <c r="S94" s="166"/>
      <c r="T94" s="166"/>
      <c r="U94" s="166"/>
      <c r="V94" s="166"/>
      <c r="W94" s="166"/>
      <c r="X94" s="166"/>
      <c r="Y94" s="166"/>
      <c r="Z94" s="166"/>
    </row>
    <row r="95" spans="2:45" s="149" customFormat="1" ht="21.75" customHeight="1" thickBot="1" x14ac:dyDescent="0.3">
      <c r="B95" s="2043"/>
      <c r="C95" s="2648"/>
      <c r="D95" s="2484" t="str">
        <f>IF(D93=A3_Realizat!C34,"OK","ERR!")</f>
        <v>OK</v>
      </c>
      <c r="E95" s="165"/>
      <c r="F95" s="165"/>
      <c r="G95" s="165"/>
      <c r="H95" s="166"/>
      <c r="I95" s="166"/>
      <c r="J95" s="166"/>
      <c r="K95" s="166"/>
      <c r="L95" s="166"/>
      <c r="M95" s="166"/>
      <c r="N95" s="166"/>
      <c r="O95" s="166"/>
      <c r="P95" s="166"/>
      <c r="Q95" s="166"/>
      <c r="R95" s="166"/>
      <c r="S95" s="166"/>
      <c r="T95" s="166"/>
      <c r="U95" s="166"/>
      <c r="V95" s="166"/>
      <c r="W95" s="166"/>
      <c r="X95" s="166"/>
      <c r="Y95" s="166"/>
      <c r="Z95" s="166"/>
    </row>
    <row r="96" spans="2:45" s="149" customFormat="1" ht="15.75" x14ac:dyDescent="0.25">
      <c r="B96" s="2043" t="s">
        <v>101</v>
      </c>
      <c r="C96" s="353"/>
      <c r="D96" s="165"/>
      <c r="E96" s="165"/>
      <c r="F96" s="165"/>
      <c r="G96" s="165"/>
      <c r="H96" s="166"/>
      <c r="I96" s="166"/>
      <c r="J96" s="166"/>
      <c r="K96" s="166"/>
      <c r="L96" s="166"/>
      <c r="M96" s="166"/>
      <c r="N96" s="166"/>
      <c r="O96" s="166"/>
      <c r="P96" s="166"/>
      <c r="Q96" s="166"/>
      <c r="R96" s="166"/>
      <c r="S96" s="166"/>
      <c r="T96" s="166"/>
      <c r="U96" s="166"/>
      <c r="V96" s="166"/>
      <c r="W96" s="166"/>
      <c r="X96" s="166"/>
      <c r="Y96" s="166"/>
      <c r="Z96" s="166"/>
    </row>
    <row r="97" spans="2:27" ht="12" customHeight="1" x14ac:dyDescent="0.2">
      <c r="D97" s="261"/>
      <c r="E97" s="261"/>
      <c r="F97" s="261"/>
      <c r="G97" s="261"/>
      <c r="H97" s="261"/>
      <c r="I97" s="261"/>
      <c r="J97" s="261"/>
      <c r="K97" s="261"/>
      <c r="L97" s="261"/>
      <c r="M97" s="261"/>
      <c r="N97" s="261"/>
      <c r="O97" s="261"/>
      <c r="P97" s="261"/>
      <c r="Q97" s="261"/>
      <c r="R97" s="261"/>
      <c r="S97" s="261"/>
      <c r="T97" s="261"/>
      <c r="U97" s="261"/>
      <c r="V97" s="261"/>
      <c r="W97" s="261"/>
      <c r="X97" s="261"/>
      <c r="Y97" s="261"/>
      <c r="Z97" s="261"/>
    </row>
    <row r="98" spans="2:27" ht="15.75" x14ac:dyDescent="0.25">
      <c r="B98" s="2042" t="s">
        <v>562</v>
      </c>
      <c r="C98" s="167"/>
      <c r="D98" s="262"/>
      <c r="E98" s="262"/>
      <c r="F98" s="262"/>
      <c r="G98" s="262"/>
      <c r="H98" s="262"/>
      <c r="I98" s="262"/>
      <c r="J98" s="262"/>
      <c r="K98" s="262"/>
      <c r="L98" s="262"/>
      <c r="M98" s="262"/>
      <c r="N98" s="263"/>
      <c r="O98" s="263"/>
      <c r="P98" s="263"/>
      <c r="Q98" s="263"/>
      <c r="R98" s="263"/>
      <c r="S98" s="263"/>
      <c r="T98" s="263"/>
      <c r="U98" s="263"/>
      <c r="V98" s="263"/>
      <c r="W98" s="263"/>
      <c r="X98" s="263"/>
      <c r="Y98" s="263"/>
      <c r="Z98" s="263"/>
    </row>
    <row r="99" spans="2:27" x14ac:dyDescent="0.2">
      <c r="B99" s="148" t="s">
        <v>774</v>
      </c>
      <c r="D99" s="263"/>
      <c r="E99" s="263"/>
      <c r="F99" s="263"/>
      <c r="G99" s="263"/>
      <c r="H99" s="263"/>
      <c r="I99" s="263"/>
      <c r="J99" s="263"/>
      <c r="K99" s="263"/>
      <c r="L99" s="263"/>
      <c r="M99" s="263"/>
      <c r="N99" s="263"/>
      <c r="O99" s="263"/>
      <c r="P99" s="263"/>
      <c r="Q99" s="263"/>
      <c r="R99" s="263"/>
      <c r="S99" s="263"/>
      <c r="T99" s="263"/>
      <c r="U99" s="263"/>
      <c r="V99" s="263"/>
      <c r="W99" s="263"/>
      <c r="X99" s="263"/>
      <c r="Y99" s="263"/>
      <c r="Z99" s="263"/>
    </row>
    <row r="100" spans="2:27" x14ac:dyDescent="0.2">
      <c r="B100" s="148" t="s">
        <v>616</v>
      </c>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row>
    <row r="101" spans="2:27" ht="15.75" x14ac:dyDescent="0.25">
      <c r="B101" s="1301" t="s">
        <v>742</v>
      </c>
      <c r="C101" s="2041"/>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row>
    <row r="102" spans="2:27" ht="15.75" x14ac:dyDescent="0.25">
      <c r="B102" s="1301" t="s">
        <v>743</v>
      </c>
      <c r="C102" s="2041"/>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row>
    <row r="103" spans="2:27" x14ac:dyDescent="0.2">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row>
    <row r="104" spans="2:27" ht="15.6" customHeight="1" thickBot="1" x14ac:dyDescent="0.25">
      <c r="B104" s="518" t="s">
        <v>416</v>
      </c>
      <c r="C104" s="518"/>
      <c r="D104" s="263"/>
      <c r="E104" s="272">
        <f>E10</f>
        <v>2025</v>
      </c>
      <c r="F104" s="272"/>
      <c r="G104" s="272"/>
      <c r="H104" s="263"/>
      <c r="I104" s="263"/>
      <c r="J104" s="263"/>
      <c r="K104" s="263"/>
      <c r="L104" s="263"/>
      <c r="M104" s="263"/>
      <c r="N104" s="263"/>
      <c r="O104" s="263"/>
      <c r="P104" s="263"/>
      <c r="Q104" s="263"/>
      <c r="R104" s="263"/>
      <c r="S104" s="263"/>
      <c r="T104" s="263"/>
      <c r="U104" s="263"/>
      <c r="V104" s="263"/>
      <c r="W104" s="263"/>
      <c r="X104" s="263"/>
      <c r="Y104" s="263"/>
      <c r="Z104" s="263"/>
    </row>
    <row r="105" spans="2:27" ht="22.15" customHeight="1" thickBot="1" x14ac:dyDescent="0.25">
      <c r="B105" s="2901" t="s">
        <v>245</v>
      </c>
      <c r="C105" s="2904" t="s">
        <v>455</v>
      </c>
      <c r="D105" s="2923" t="s">
        <v>239</v>
      </c>
      <c r="E105" s="2924"/>
      <c r="F105" s="2924"/>
      <c r="G105" s="2924"/>
      <c r="H105" s="2924"/>
      <c r="I105" s="2924"/>
      <c r="J105" s="2924"/>
      <c r="K105" s="2924"/>
      <c r="L105" s="2924"/>
      <c r="M105" s="2924"/>
      <c r="N105" s="2924"/>
      <c r="O105" s="2924"/>
      <c r="P105" s="2924"/>
      <c r="Q105" s="2924"/>
      <c r="R105" s="2924"/>
      <c r="S105" s="2924"/>
      <c r="T105" s="2924"/>
      <c r="U105" s="2924"/>
      <c r="V105" s="2924"/>
      <c r="W105" s="2924"/>
      <c r="X105" s="2924"/>
      <c r="Y105" s="2925"/>
      <c r="Z105" s="2916" t="s">
        <v>319</v>
      </c>
    </row>
    <row r="106" spans="2:27" ht="21" customHeight="1" thickBot="1" x14ac:dyDescent="0.25">
      <c r="B106" s="2902"/>
      <c r="C106" s="2905"/>
      <c r="D106" s="2926" t="s">
        <v>548</v>
      </c>
      <c r="E106" s="2910" t="s">
        <v>283</v>
      </c>
      <c r="F106" s="2911"/>
      <c r="G106" s="2912"/>
      <c r="H106" s="2923" t="s">
        <v>680</v>
      </c>
      <c r="I106" s="2924"/>
      <c r="J106" s="2924"/>
      <c r="K106" s="2924"/>
      <c r="L106" s="2924"/>
      <c r="M106" s="2924"/>
      <c r="N106" s="2924"/>
      <c r="O106" s="2924"/>
      <c r="P106" s="2924"/>
      <c r="Q106" s="2924"/>
      <c r="R106" s="2924"/>
      <c r="S106" s="2925"/>
      <c r="T106" s="2918" t="s">
        <v>4</v>
      </c>
      <c r="U106" s="2929" t="s">
        <v>744</v>
      </c>
      <c r="V106" s="2930"/>
      <c r="W106" s="2930"/>
      <c r="X106" s="2931"/>
      <c r="Y106" s="2919" t="s">
        <v>241</v>
      </c>
      <c r="Z106" s="2917"/>
    </row>
    <row r="107" spans="2:27" ht="28.15" customHeight="1" thickBot="1" x14ac:dyDescent="0.25">
      <c r="B107" s="2902"/>
      <c r="C107" s="2905"/>
      <c r="D107" s="2927"/>
      <c r="E107" s="2913"/>
      <c r="F107" s="2914"/>
      <c r="G107" s="2915"/>
      <c r="H107" s="2907" t="s">
        <v>305</v>
      </c>
      <c r="I107" s="2908"/>
      <c r="J107" s="2909"/>
      <c r="K107" s="2935" t="s">
        <v>745</v>
      </c>
      <c r="L107" s="2936"/>
      <c r="M107" s="2937"/>
      <c r="N107" s="2936" t="s">
        <v>307</v>
      </c>
      <c r="O107" s="2936"/>
      <c r="P107" s="2936"/>
      <c r="Q107" s="2920" t="s">
        <v>313</v>
      </c>
      <c r="R107" s="2921"/>
      <c r="S107" s="2922"/>
      <c r="T107" s="2918"/>
      <c r="U107" s="2932"/>
      <c r="V107" s="2933"/>
      <c r="W107" s="2933"/>
      <c r="X107" s="2934"/>
      <c r="Y107" s="2919"/>
      <c r="Z107" s="1277"/>
    </row>
    <row r="108" spans="2:27" ht="62.45" customHeight="1" thickBot="1" x14ac:dyDescent="0.25">
      <c r="B108" s="2902"/>
      <c r="C108" s="2906"/>
      <c r="D108" s="2928"/>
      <c r="E108" s="155" t="s">
        <v>12</v>
      </c>
      <c r="F108" s="1283" t="s">
        <v>614</v>
      </c>
      <c r="G108" s="1282" t="s">
        <v>615</v>
      </c>
      <c r="H108" s="155" t="s">
        <v>12</v>
      </c>
      <c r="I108" s="1283" t="s">
        <v>614</v>
      </c>
      <c r="J108" s="1282" t="s">
        <v>615</v>
      </c>
      <c r="K108" s="1281" t="s">
        <v>12</v>
      </c>
      <c r="L108" s="1283" t="s">
        <v>614</v>
      </c>
      <c r="M108" s="1282" t="s">
        <v>615</v>
      </c>
      <c r="N108" s="155" t="s">
        <v>12</v>
      </c>
      <c r="O108" s="1283" t="s">
        <v>614</v>
      </c>
      <c r="P108" s="1281" t="s">
        <v>615</v>
      </c>
      <c r="Q108" s="1286" t="s">
        <v>12</v>
      </c>
      <c r="R108" s="1287" t="s">
        <v>614</v>
      </c>
      <c r="S108" s="1288" t="s">
        <v>615</v>
      </c>
      <c r="T108" s="2918"/>
      <c r="U108" s="246" t="s">
        <v>308</v>
      </c>
      <c r="V108" s="245" t="s">
        <v>309</v>
      </c>
      <c r="W108" s="246" t="s">
        <v>310</v>
      </c>
      <c r="X108" s="576" t="s">
        <v>311</v>
      </c>
      <c r="Y108" s="2919"/>
      <c r="Z108" s="264" t="s">
        <v>276</v>
      </c>
    </row>
    <row r="109" spans="2:27" ht="18.600000000000001" customHeight="1" thickBot="1" x14ac:dyDescent="0.25">
      <c r="B109" s="2903"/>
      <c r="C109" s="268" t="s">
        <v>186</v>
      </c>
      <c r="D109" s="268" t="s">
        <v>186</v>
      </c>
      <c r="E109" s="155" t="s">
        <v>186</v>
      </c>
      <c r="F109" s="1283" t="s">
        <v>186</v>
      </c>
      <c r="G109" s="1282" t="s">
        <v>186</v>
      </c>
      <c r="H109" s="154" t="s">
        <v>186</v>
      </c>
      <c r="I109" s="206" t="s">
        <v>186</v>
      </c>
      <c r="J109" s="1284" t="s">
        <v>186</v>
      </c>
      <c r="K109" s="169" t="s">
        <v>186</v>
      </c>
      <c r="L109" s="206" t="s">
        <v>186</v>
      </c>
      <c r="M109" s="1284" t="s">
        <v>186</v>
      </c>
      <c r="N109" s="154" t="s">
        <v>186</v>
      </c>
      <c r="O109" s="206" t="s">
        <v>186</v>
      </c>
      <c r="P109" s="169" t="s">
        <v>186</v>
      </c>
      <c r="Q109" s="205" t="s">
        <v>186</v>
      </c>
      <c r="R109" s="207" t="s">
        <v>186</v>
      </c>
      <c r="S109" s="575" t="s">
        <v>186</v>
      </c>
      <c r="T109" s="265" t="s">
        <v>186</v>
      </c>
      <c r="U109" s="266" t="s">
        <v>186</v>
      </c>
      <c r="V109" s="267" t="s">
        <v>186</v>
      </c>
      <c r="W109" s="266" t="s">
        <v>186</v>
      </c>
      <c r="X109" s="577" t="s">
        <v>186</v>
      </c>
      <c r="Y109" s="268" t="s">
        <v>186</v>
      </c>
      <c r="Z109" s="265" t="s">
        <v>186</v>
      </c>
    </row>
    <row r="110" spans="2:27" ht="16.5" thickBot="1" x14ac:dyDescent="0.25">
      <c r="B110" s="155">
        <v>0</v>
      </c>
      <c r="C110" s="155">
        <v>1</v>
      </c>
      <c r="D110" s="578">
        <v>2</v>
      </c>
      <c r="E110" s="578">
        <v>3</v>
      </c>
      <c r="F110" s="1283">
        <v>4</v>
      </c>
      <c r="G110" s="1282">
        <v>5</v>
      </c>
      <c r="H110" s="151">
        <v>6</v>
      </c>
      <c r="I110" s="207">
        <v>7</v>
      </c>
      <c r="J110" s="168">
        <v>8</v>
      </c>
      <c r="K110" s="152">
        <v>9</v>
      </c>
      <c r="L110" s="207">
        <v>10</v>
      </c>
      <c r="M110" s="168">
        <v>11</v>
      </c>
      <c r="N110" s="1285">
        <v>12</v>
      </c>
      <c r="O110" s="207">
        <v>13</v>
      </c>
      <c r="P110" s="152">
        <v>14</v>
      </c>
      <c r="Q110" s="205">
        <v>15</v>
      </c>
      <c r="R110" s="207">
        <v>16</v>
      </c>
      <c r="S110" s="575">
        <v>17</v>
      </c>
      <c r="T110" s="152">
        <v>18</v>
      </c>
      <c r="U110" s="151">
        <v>19</v>
      </c>
      <c r="V110" s="207">
        <v>20</v>
      </c>
      <c r="W110" s="152">
        <v>21</v>
      </c>
      <c r="X110" s="575">
        <v>22</v>
      </c>
      <c r="Y110" s="156">
        <v>23</v>
      </c>
      <c r="Z110" s="156">
        <v>24</v>
      </c>
    </row>
    <row r="111" spans="2:27" s="147" customFormat="1" ht="16.5" thickBot="1" x14ac:dyDescent="0.3">
      <c r="B111" s="280" t="s">
        <v>246</v>
      </c>
      <c r="C111" s="1936"/>
      <c r="D111" s="1984">
        <f>E111+H111+K111+N111+Q111+SUM(T111:Y111)</f>
        <v>0</v>
      </c>
      <c r="E111" s="1992"/>
      <c r="F111" s="1993"/>
      <c r="G111" s="1991">
        <f>IF(F111=0,0,E111-F111)</f>
        <v>0</v>
      </c>
      <c r="H111" s="1937"/>
      <c r="I111" s="2741"/>
      <c r="J111" s="1991">
        <f>IF(I111=0,0,H111-I111)</f>
        <v>0</v>
      </c>
      <c r="K111" s="1966"/>
      <c r="L111" s="2741"/>
      <c r="M111" s="1991">
        <f>IF(L111=0,0,K111-L111)</f>
        <v>0</v>
      </c>
      <c r="N111" s="1966"/>
      <c r="O111" s="2741"/>
      <c r="P111" s="1991">
        <f>IF(O111=0,0,N111-O111)</f>
        <v>0</v>
      </c>
      <c r="Q111" s="1994"/>
      <c r="R111" s="2741"/>
      <c r="S111" s="1991">
        <f>IF(R111=0,0,Q111-R111)</f>
        <v>0</v>
      </c>
      <c r="T111" s="1995"/>
      <c r="U111" s="1996"/>
      <c r="V111" s="1997"/>
      <c r="W111" s="1996"/>
      <c r="X111" s="1998"/>
      <c r="Y111" s="1999"/>
      <c r="Z111" s="1215">
        <f>C111-D111</f>
        <v>0</v>
      </c>
      <c r="AA111" s="1255" t="str">
        <f t="shared" ref="AA111:AA164" si="50">IF(Z111&lt;0,"ERR!","OK")</f>
        <v>OK</v>
      </c>
    </row>
    <row r="112" spans="2:27" s="147" customFormat="1" ht="16.5" thickBot="1" x14ac:dyDescent="0.3">
      <c r="B112" s="281" t="s">
        <v>247</v>
      </c>
      <c r="C112" s="1936"/>
      <c r="D112" s="1984">
        <f>E112+H112+K112+N112+Q112+SUM(T112:Y112)</f>
        <v>0</v>
      </c>
      <c r="E112" s="1992"/>
      <c r="F112" s="1993"/>
      <c r="G112" s="1991">
        <f>IF(F112=0,0,E112-F112)</f>
        <v>0</v>
      </c>
      <c r="H112" s="1939"/>
      <c r="I112" s="1940"/>
      <c r="J112" s="1991">
        <f>IF(I112=0,0,H112-I112)</f>
        <v>0</v>
      </c>
      <c r="K112" s="2000"/>
      <c r="L112" s="2003"/>
      <c r="M112" s="1991">
        <f>IF(L112=0,0,K112-L112)</f>
        <v>0</v>
      </c>
      <c r="N112" s="2001"/>
      <c r="O112" s="2003"/>
      <c r="P112" s="1991">
        <f>IF(O112=0,0,N112-O112)</f>
        <v>0</v>
      </c>
      <c r="Q112" s="2003"/>
      <c r="R112" s="2003"/>
      <c r="S112" s="1991">
        <f>IF(R112=0,0,Q112-R112)</f>
        <v>0</v>
      </c>
      <c r="T112" s="2004"/>
      <c r="U112" s="2001"/>
      <c r="V112" s="2003"/>
      <c r="W112" s="2001"/>
      <c r="X112" s="2002"/>
      <c r="Y112" s="2005"/>
      <c r="Z112" s="1215">
        <f>C112-D112</f>
        <v>0</v>
      </c>
      <c r="AA112" s="1255" t="str">
        <f t="shared" si="50"/>
        <v>OK</v>
      </c>
    </row>
    <row r="113" spans="2:27" s="147" customFormat="1" ht="16.5" thickBot="1" x14ac:dyDescent="0.3">
      <c r="B113" s="281" t="s">
        <v>248</v>
      </c>
      <c r="C113" s="1936"/>
      <c r="D113" s="1984">
        <f t="shared" ref="D113:D162" si="51">E113+H113+K113+N113+Q113+SUM(T113:Y113)</f>
        <v>0</v>
      </c>
      <c r="E113" s="1992"/>
      <c r="F113" s="1993"/>
      <c r="G113" s="1991">
        <f t="shared" ref="G113:G162" si="52">IF(F113=0,0,E113-F113)</f>
        <v>0</v>
      </c>
      <c r="H113" s="1939"/>
      <c r="I113" s="1940"/>
      <c r="J113" s="1991">
        <f t="shared" ref="J113:J162" si="53">IF(I113=0,0,H113-I113)</f>
        <v>0</v>
      </c>
      <c r="K113" s="2006"/>
      <c r="L113" s="1940"/>
      <c r="M113" s="1991">
        <f t="shared" ref="M113:M162" si="54">IF(L113=0,0,K113-L113)</f>
        <v>0</v>
      </c>
      <c r="N113" s="1942"/>
      <c r="O113" s="1940"/>
      <c r="P113" s="1991">
        <f t="shared" ref="P113:P162" si="55">IF(O113=0,0,N113-O113)</f>
        <v>0</v>
      </c>
      <c r="Q113" s="1940"/>
      <c r="R113" s="1940"/>
      <c r="S113" s="1991">
        <f t="shared" ref="S113:S162" si="56">IF(R113=0,0,Q113-R113)</f>
        <v>0</v>
      </c>
      <c r="T113" s="1941"/>
      <c r="U113" s="1942"/>
      <c r="V113" s="1940"/>
      <c r="W113" s="1942"/>
      <c r="X113" s="2007"/>
      <c r="Y113" s="1939"/>
      <c r="Z113" s="1215">
        <f t="shared" ref="Z113:Z162" si="57">C113-D113</f>
        <v>0</v>
      </c>
      <c r="AA113" s="1255" t="str">
        <f t="shared" si="50"/>
        <v>OK</v>
      </c>
    </row>
    <row r="114" spans="2:27" s="147" customFormat="1" ht="16.5" thickBot="1" x14ac:dyDescent="0.3">
      <c r="B114" s="281" t="s">
        <v>249</v>
      </c>
      <c r="C114" s="1936"/>
      <c r="D114" s="1984">
        <f t="shared" si="51"/>
        <v>0</v>
      </c>
      <c r="E114" s="1992"/>
      <c r="F114" s="1993"/>
      <c r="G114" s="1991">
        <f t="shared" si="52"/>
        <v>0</v>
      </c>
      <c r="H114" s="1992"/>
      <c r="I114" s="1993"/>
      <c r="J114" s="1991">
        <f t="shared" si="53"/>
        <v>0</v>
      </c>
      <c r="K114" s="2008"/>
      <c r="L114" s="1993"/>
      <c r="M114" s="1991">
        <f t="shared" si="54"/>
        <v>0</v>
      </c>
      <c r="N114" s="2009"/>
      <c r="O114" s="1993"/>
      <c r="P114" s="1991">
        <f t="shared" si="55"/>
        <v>0</v>
      </c>
      <c r="Q114" s="1993"/>
      <c r="R114" s="1993"/>
      <c r="S114" s="1991">
        <f t="shared" si="56"/>
        <v>0</v>
      </c>
      <c r="T114" s="2011"/>
      <c r="U114" s="2009"/>
      <c r="V114" s="1993"/>
      <c r="W114" s="2009"/>
      <c r="X114" s="2012"/>
      <c r="Y114" s="1992"/>
      <c r="Z114" s="1215">
        <f t="shared" si="57"/>
        <v>0</v>
      </c>
      <c r="AA114" s="1255" t="str">
        <f t="shared" si="50"/>
        <v>OK</v>
      </c>
    </row>
    <row r="115" spans="2:27" s="147" customFormat="1" ht="16.5" thickBot="1" x14ac:dyDescent="0.3">
      <c r="B115" s="281" t="s">
        <v>250</v>
      </c>
      <c r="C115" s="1936"/>
      <c r="D115" s="1984">
        <f t="shared" si="51"/>
        <v>0</v>
      </c>
      <c r="E115" s="1992"/>
      <c r="F115" s="2034"/>
      <c r="G115" s="1991">
        <f t="shared" si="52"/>
        <v>0</v>
      </c>
      <c r="H115" s="1939"/>
      <c r="I115" s="1940"/>
      <c r="J115" s="1991">
        <f t="shared" si="53"/>
        <v>0</v>
      </c>
      <c r="K115" s="2006"/>
      <c r="L115" s="1940"/>
      <c r="M115" s="1991">
        <f t="shared" si="54"/>
        <v>0</v>
      </c>
      <c r="N115" s="1942"/>
      <c r="O115" s="1940"/>
      <c r="P115" s="1991">
        <f t="shared" si="55"/>
        <v>0</v>
      </c>
      <c r="Q115" s="1940"/>
      <c r="R115" s="1940"/>
      <c r="S115" s="1991">
        <f t="shared" si="56"/>
        <v>0</v>
      </c>
      <c r="T115" s="1941"/>
      <c r="U115" s="1942"/>
      <c r="V115" s="1940"/>
      <c r="W115" s="1942"/>
      <c r="X115" s="2007"/>
      <c r="Y115" s="1939"/>
      <c r="Z115" s="1215">
        <f t="shared" si="57"/>
        <v>0</v>
      </c>
      <c r="AA115" s="1255" t="str">
        <f t="shared" si="50"/>
        <v>OK</v>
      </c>
    </row>
    <row r="116" spans="2:27" s="147" customFormat="1" ht="16.5" thickBot="1" x14ac:dyDescent="0.3">
      <c r="B116" s="281" t="s">
        <v>251</v>
      </c>
      <c r="C116" s="1936"/>
      <c r="D116" s="1984">
        <f t="shared" si="51"/>
        <v>0</v>
      </c>
      <c r="E116" s="1992"/>
      <c r="F116" s="1993"/>
      <c r="G116" s="1991">
        <f t="shared" si="52"/>
        <v>0</v>
      </c>
      <c r="H116" s="1939"/>
      <c r="I116" s="1940"/>
      <c r="J116" s="1991">
        <f t="shared" si="53"/>
        <v>0</v>
      </c>
      <c r="K116" s="2006"/>
      <c r="L116" s="1940"/>
      <c r="M116" s="1991">
        <f t="shared" si="54"/>
        <v>0</v>
      </c>
      <c r="N116" s="1942"/>
      <c r="O116" s="1940"/>
      <c r="P116" s="1991">
        <f t="shared" si="55"/>
        <v>0</v>
      </c>
      <c r="Q116" s="1940"/>
      <c r="R116" s="1940"/>
      <c r="S116" s="1991">
        <f t="shared" si="56"/>
        <v>0</v>
      </c>
      <c r="T116" s="1941"/>
      <c r="U116" s="1942"/>
      <c r="V116" s="1940"/>
      <c r="W116" s="1942"/>
      <c r="X116" s="2007"/>
      <c r="Y116" s="1939"/>
      <c r="Z116" s="1215">
        <f t="shared" si="57"/>
        <v>0</v>
      </c>
      <c r="AA116" s="1255" t="str">
        <f t="shared" si="50"/>
        <v>OK</v>
      </c>
    </row>
    <row r="117" spans="2:27" s="147" customFormat="1" ht="16.5" thickBot="1" x14ac:dyDescent="0.3">
      <c r="B117" s="281" t="s">
        <v>252</v>
      </c>
      <c r="C117" s="1936"/>
      <c r="D117" s="1984">
        <f t="shared" si="51"/>
        <v>0</v>
      </c>
      <c r="E117" s="1992"/>
      <c r="F117" s="1993"/>
      <c r="G117" s="1991">
        <f t="shared" si="52"/>
        <v>0</v>
      </c>
      <c r="H117" s="1939"/>
      <c r="I117" s="1940"/>
      <c r="J117" s="1991">
        <f t="shared" si="53"/>
        <v>0</v>
      </c>
      <c r="K117" s="2006"/>
      <c r="L117" s="1940"/>
      <c r="M117" s="1991">
        <f t="shared" si="54"/>
        <v>0</v>
      </c>
      <c r="N117" s="1942"/>
      <c r="O117" s="1940"/>
      <c r="P117" s="1991">
        <f t="shared" si="55"/>
        <v>0</v>
      </c>
      <c r="Q117" s="1940"/>
      <c r="R117" s="1940"/>
      <c r="S117" s="1991">
        <f t="shared" si="56"/>
        <v>0</v>
      </c>
      <c r="T117" s="1941"/>
      <c r="U117" s="1942"/>
      <c r="V117" s="1940"/>
      <c r="W117" s="1942"/>
      <c r="X117" s="2007"/>
      <c r="Y117" s="1939"/>
      <c r="Z117" s="1215">
        <f t="shared" si="57"/>
        <v>0</v>
      </c>
      <c r="AA117" s="1255" t="str">
        <f t="shared" si="50"/>
        <v>OK</v>
      </c>
    </row>
    <row r="118" spans="2:27" s="147" customFormat="1" ht="16.5" thickBot="1" x14ac:dyDescent="0.3">
      <c r="B118" s="281" t="s">
        <v>253</v>
      </c>
      <c r="C118" s="1936"/>
      <c r="D118" s="1984">
        <f t="shared" si="51"/>
        <v>0</v>
      </c>
      <c r="E118" s="1992"/>
      <c r="F118" s="1993"/>
      <c r="G118" s="1991">
        <f t="shared" si="52"/>
        <v>0</v>
      </c>
      <c r="H118" s="1939"/>
      <c r="I118" s="1940"/>
      <c r="J118" s="1991">
        <f t="shared" si="53"/>
        <v>0</v>
      </c>
      <c r="K118" s="2006"/>
      <c r="L118" s="1940"/>
      <c r="M118" s="1991">
        <f t="shared" si="54"/>
        <v>0</v>
      </c>
      <c r="N118" s="1942"/>
      <c r="O118" s="1940"/>
      <c r="P118" s="1991">
        <f t="shared" si="55"/>
        <v>0</v>
      </c>
      <c r="Q118" s="1940"/>
      <c r="R118" s="1940"/>
      <c r="S118" s="1991">
        <f t="shared" si="56"/>
        <v>0</v>
      </c>
      <c r="T118" s="1941"/>
      <c r="U118" s="1942"/>
      <c r="V118" s="1940"/>
      <c r="W118" s="1942"/>
      <c r="X118" s="2007"/>
      <c r="Y118" s="1939"/>
      <c r="Z118" s="1215">
        <f t="shared" si="57"/>
        <v>0</v>
      </c>
      <c r="AA118" s="1255" t="str">
        <f t="shared" si="50"/>
        <v>OK</v>
      </c>
    </row>
    <row r="119" spans="2:27" s="147" customFormat="1" ht="16.5" thickBot="1" x14ac:dyDescent="0.3">
      <c r="B119" s="281" t="s">
        <v>254</v>
      </c>
      <c r="C119" s="1936"/>
      <c r="D119" s="1984">
        <f t="shared" si="51"/>
        <v>0</v>
      </c>
      <c r="E119" s="1992"/>
      <c r="F119" s="1993"/>
      <c r="G119" s="1991">
        <f>IF(F119=0,0,E119-F119)</f>
        <v>0</v>
      </c>
      <c r="H119" s="1937"/>
      <c r="I119" s="1938"/>
      <c r="J119" s="1991">
        <f t="shared" si="53"/>
        <v>0</v>
      </c>
      <c r="K119" s="1966"/>
      <c r="L119" s="1938"/>
      <c r="M119" s="1991">
        <f t="shared" si="54"/>
        <v>0</v>
      </c>
      <c r="N119" s="1966"/>
      <c r="O119" s="1938"/>
      <c r="P119" s="1991">
        <f t="shared" si="55"/>
        <v>0</v>
      </c>
      <c r="Q119" s="1969"/>
      <c r="R119" s="1938"/>
      <c r="S119" s="1991">
        <f t="shared" si="56"/>
        <v>0</v>
      </c>
      <c r="T119" s="1941"/>
      <c r="U119" s="1942"/>
      <c r="V119" s="1940"/>
      <c r="W119" s="1942"/>
      <c r="X119" s="2007"/>
      <c r="Y119" s="1939"/>
      <c r="Z119" s="1215">
        <f t="shared" si="57"/>
        <v>0</v>
      </c>
      <c r="AA119" s="1255" t="str">
        <f t="shared" si="50"/>
        <v>OK</v>
      </c>
    </row>
    <row r="120" spans="2:27" s="147" customFormat="1" ht="16.5" thickBot="1" x14ac:dyDescent="0.3">
      <c r="B120" s="281" t="s">
        <v>317</v>
      </c>
      <c r="C120" s="1936"/>
      <c r="D120" s="1984">
        <f t="shared" si="51"/>
        <v>0</v>
      </c>
      <c r="E120" s="1992"/>
      <c r="F120" s="1993"/>
      <c r="G120" s="1991">
        <f t="shared" si="52"/>
        <v>0</v>
      </c>
      <c r="H120" s="1939"/>
      <c r="I120" s="1940"/>
      <c r="J120" s="1991">
        <f t="shared" si="53"/>
        <v>0</v>
      </c>
      <c r="K120" s="2006"/>
      <c r="L120" s="1940"/>
      <c r="M120" s="1991">
        <f t="shared" si="54"/>
        <v>0</v>
      </c>
      <c r="N120" s="1942"/>
      <c r="O120" s="1940"/>
      <c r="P120" s="1991">
        <f t="shared" si="55"/>
        <v>0</v>
      </c>
      <c r="Q120" s="1940"/>
      <c r="R120" s="1940"/>
      <c r="S120" s="1991">
        <f t="shared" si="56"/>
        <v>0</v>
      </c>
      <c r="T120" s="1941"/>
      <c r="U120" s="1942"/>
      <c r="V120" s="1940"/>
      <c r="W120" s="1942"/>
      <c r="X120" s="2007"/>
      <c r="Y120" s="1939"/>
      <c r="Z120" s="1215">
        <f t="shared" si="57"/>
        <v>0</v>
      </c>
      <c r="AA120" s="1255" t="str">
        <f t="shared" si="50"/>
        <v>OK</v>
      </c>
    </row>
    <row r="121" spans="2:27" s="147" customFormat="1" ht="16.5" thickBot="1" x14ac:dyDescent="0.3">
      <c r="B121" s="281" t="s">
        <v>255</v>
      </c>
      <c r="C121" s="1936"/>
      <c r="D121" s="1984">
        <f t="shared" si="51"/>
        <v>0</v>
      </c>
      <c r="E121" s="1992"/>
      <c r="F121" s="1993"/>
      <c r="G121" s="1991">
        <f t="shared" si="52"/>
        <v>0</v>
      </c>
      <c r="H121" s="1939"/>
      <c r="I121" s="1940"/>
      <c r="J121" s="1991">
        <f t="shared" si="53"/>
        <v>0</v>
      </c>
      <c r="K121" s="2006"/>
      <c r="L121" s="1940"/>
      <c r="M121" s="1991">
        <f t="shared" si="54"/>
        <v>0</v>
      </c>
      <c r="N121" s="1942"/>
      <c r="O121" s="1940"/>
      <c r="P121" s="1991">
        <f t="shared" si="55"/>
        <v>0</v>
      </c>
      <c r="Q121" s="1940"/>
      <c r="R121" s="1940"/>
      <c r="S121" s="1991">
        <f t="shared" si="56"/>
        <v>0</v>
      </c>
      <c r="T121" s="1941"/>
      <c r="U121" s="1942"/>
      <c r="V121" s="1940"/>
      <c r="W121" s="1942"/>
      <c r="X121" s="2007"/>
      <c r="Y121" s="1939"/>
      <c r="Z121" s="1215">
        <f t="shared" si="57"/>
        <v>0</v>
      </c>
      <c r="AA121" s="1255" t="str">
        <f t="shared" si="50"/>
        <v>OK</v>
      </c>
    </row>
    <row r="122" spans="2:27" s="147" customFormat="1" ht="16.5" thickBot="1" x14ac:dyDescent="0.3">
      <c r="B122" s="281" t="s">
        <v>256</v>
      </c>
      <c r="C122" s="1936"/>
      <c r="D122" s="1984">
        <f t="shared" si="51"/>
        <v>0</v>
      </c>
      <c r="E122" s="1992"/>
      <c r="F122" s="1993"/>
      <c r="G122" s="1991">
        <f t="shared" si="52"/>
        <v>0</v>
      </c>
      <c r="H122" s="1939"/>
      <c r="I122" s="1940"/>
      <c r="J122" s="1991">
        <f t="shared" si="53"/>
        <v>0</v>
      </c>
      <c r="K122" s="2006"/>
      <c r="L122" s="1940"/>
      <c r="M122" s="1991">
        <f t="shared" si="54"/>
        <v>0</v>
      </c>
      <c r="N122" s="1942"/>
      <c r="O122" s="1940"/>
      <c r="P122" s="1991">
        <f t="shared" si="55"/>
        <v>0</v>
      </c>
      <c r="Q122" s="1940"/>
      <c r="R122" s="1940"/>
      <c r="S122" s="1991">
        <f t="shared" si="56"/>
        <v>0</v>
      </c>
      <c r="T122" s="1941"/>
      <c r="U122" s="1942"/>
      <c r="V122" s="1940"/>
      <c r="W122" s="1942"/>
      <c r="X122" s="2007"/>
      <c r="Y122" s="1939"/>
      <c r="Z122" s="1215">
        <f t="shared" si="57"/>
        <v>0</v>
      </c>
      <c r="AA122" s="1255" t="str">
        <f t="shared" si="50"/>
        <v>OK</v>
      </c>
    </row>
    <row r="123" spans="2:27" s="147" customFormat="1" ht="16.5" thickBot="1" x14ac:dyDescent="0.3">
      <c r="B123" s="281" t="s">
        <v>257</v>
      </c>
      <c r="C123" s="1936"/>
      <c r="D123" s="1984">
        <f t="shared" si="51"/>
        <v>0</v>
      </c>
      <c r="E123" s="1992"/>
      <c r="F123" s="1993"/>
      <c r="G123" s="1991">
        <f t="shared" si="52"/>
        <v>0</v>
      </c>
      <c r="H123" s="1939"/>
      <c r="I123" s="1940"/>
      <c r="J123" s="1991">
        <f t="shared" si="53"/>
        <v>0</v>
      </c>
      <c r="K123" s="2006"/>
      <c r="L123" s="1940"/>
      <c r="M123" s="1991">
        <f t="shared" si="54"/>
        <v>0</v>
      </c>
      <c r="N123" s="1942"/>
      <c r="O123" s="1940"/>
      <c r="P123" s="1991">
        <f t="shared" si="55"/>
        <v>0</v>
      </c>
      <c r="Q123" s="1940"/>
      <c r="R123" s="1940"/>
      <c r="S123" s="1991">
        <f t="shared" si="56"/>
        <v>0</v>
      </c>
      <c r="T123" s="1941"/>
      <c r="U123" s="1942"/>
      <c r="V123" s="1940"/>
      <c r="W123" s="1942"/>
      <c r="X123" s="2007"/>
      <c r="Y123" s="1939"/>
      <c r="Z123" s="1215">
        <f t="shared" si="57"/>
        <v>0</v>
      </c>
      <c r="AA123" s="1255" t="str">
        <f t="shared" si="50"/>
        <v>OK</v>
      </c>
    </row>
    <row r="124" spans="2:27" s="147" customFormat="1" ht="16.5" thickBot="1" x14ac:dyDescent="0.3">
      <c r="B124" s="281" t="s">
        <v>258</v>
      </c>
      <c r="C124" s="1936"/>
      <c r="D124" s="1984">
        <f t="shared" si="51"/>
        <v>0</v>
      </c>
      <c r="E124" s="1992"/>
      <c r="F124" s="1993"/>
      <c r="G124" s="1991">
        <f t="shared" si="52"/>
        <v>0</v>
      </c>
      <c r="H124" s="1939"/>
      <c r="I124" s="1940"/>
      <c r="J124" s="1991">
        <f t="shared" si="53"/>
        <v>0</v>
      </c>
      <c r="K124" s="2006"/>
      <c r="L124" s="1940"/>
      <c r="M124" s="1991">
        <f t="shared" si="54"/>
        <v>0</v>
      </c>
      <c r="N124" s="1942"/>
      <c r="O124" s="1940"/>
      <c r="P124" s="1991">
        <f t="shared" si="55"/>
        <v>0</v>
      </c>
      <c r="Q124" s="1940"/>
      <c r="R124" s="1940"/>
      <c r="S124" s="1991">
        <f t="shared" si="56"/>
        <v>0</v>
      </c>
      <c r="T124" s="1941"/>
      <c r="U124" s="1942"/>
      <c r="V124" s="1940"/>
      <c r="W124" s="1942"/>
      <c r="X124" s="2007"/>
      <c r="Y124" s="1939"/>
      <c r="Z124" s="1215">
        <f t="shared" si="57"/>
        <v>0</v>
      </c>
      <c r="AA124" s="1255" t="str">
        <f t="shared" si="50"/>
        <v>OK</v>
      </c>
    </row>
    <row r="125" spans="2:27" s="147" customFormat="1" ht="16.5" thickBot="1" x14ac:dyDescent="0.3">
      <c r="B125" s="281" t="s">
        <v>259</v>
      </c>
      <c r="C125" s="2013">
        <f>SUM(C126:C135)</f>
        <v>0</v>
      </c>
      <c r="D125" s="1984">
        <f t="shared" si="51"/>
        <v>0</v>
      </c>
      <c r="E125" s="2014">
        <f t="shared" ref="E125:J125" si="58">SUM(E126:E135)</f>
        <v>0</v>
      </c>
      <c r="F125" s="2015">
        <f t="shared" si="58"/>
        <v>0</v>
      </c>
      <c r="G125" s="2740">
        <f t="shared" si="58"/>
        <v>0</v>
      </c>
      <c r="H125" s="2014">
        <f t="shared" si="58"/>
        <v>0</v>
      </c>
      <c r="I125" s="2015">
        <f t="shared" si="58"/>
        <v>0</v>
      </c>
      <c r="J125" s="2740">
        <f t="shared" si="58"/>
        <v>0</v>
      </c>
      <c r="K125" s="2016">
        <f t="shared" ref="K125:Y125" si="59">SUM(K126:K135)</f>
        <v>0</v>
      </c>
      <c r="L125" s="2018">
        <f t="shared" si="59"/>
        <v>0</v>
      </c>
      <c r="M125" s="2740">
        <f>SUM(M126:M135)</f>
        <v>0</v>
      </c>
      <c r="N125" s="2017">
        <f t="shared" si="59"/>
        <v>0</v>
      </c>
      <c r="O125" s="2016">
        <f t="shared" si="59"/>
        <v>0</v>
      </c>
      <c r="P125" s="2740">
        <f>SUM(P126:P135)</f>
        <v>0</v>
      </c>
      <c r="Q125" s="2018">
        <f t="shared" si="59"/>
        <v>0</v>
      </c>
      <c r="R125" s="2018">
        <f t="shared" si="59"/>
        <v>0</v>
      </c>
      <c r="S125" s="2740">
        <f>SUM(S126:S135)</f>
        <v>0</v>
      </c>
      <c r="T125" s="2019">
        <f t="shared" si="59"/>
        <v>0</v>
      </c>
      <c r="U125" s="2017">
        <f t="shared" si="59"/>
        <v>0</v>
      </c>
      <c r="V125" s="2018">
        <f t="shared" si="59"/>
        <v>0</v>
      </c>
      <c r="W125" s="2017">
        <f>SUM(W126:W135)</f>
        <v>0</v>
      </c>
      <c r="X125" s="2020">
        <f t="shared" si="59"/>
        <v>0</v>
      </c>
      <c r="Y125" s="2014">
        <f t="shared" si="59"/>
        <v>0</v>
      </c>
      <c r="Z125" s="1215">
        <f t="shared" si="57"/>
        <v>0</v>
      </c>
      <c r="AA125" s="1255" t="str">
        <f t="shared" si="50"/>
        <v>OK</v>
      </c>
    </row>
    <row r="126" spans="2:27" ht="28.5" customHeight="1" thickBot="1" x14ac:dyDescent="0.25">
      <c r="B126" s="775" t="s">
        <v>480</v>
      </c>
      <c r="C126" s="1935"/>
      <c r="D126" s="1985">
        <f t="shared" si="51"/>
        <v>0</v>
      </c>
      <c r="E126" s="2021"/>
      <c r="F126" s="2024"/>
      <c r="G126" s="1990">
        <f t="shared" si="52"/>
        <v>0</v>
      </c>
      <c r="H126" s="1929"/>
      <c r="I126" s="1930"/>
      <c r="J126" s="1990">
        <f t="shared" si="53"/>
        <v>0</v>
      </c>
      <c r="K126" s="2023"/>
      <c r="L126" s="1930"/>
      <c r="M126" s="1990">
        <f t="shared" si="54"/>
        <v>0</v>
      </c>
      <c r="N126" s="1933"/>
      <c r="O126" s="1930"/>
      <c r="P126" s="1990">
        <f t="shared" si="55"/>
        <v>0</v>
      </c>
      <c r="Q126" s="1930"/>
      <c r="R126" s="1930"/>
      <c r="S126" s="1990">
        <f t="shared" si="56"/>
        <v>0</v>
      </c>
      <c r="T126" s="1932"/>
      <c r="U126" s="1933"/>
      <c r="V126" s="1930"/>
      <c r="W126" s="1933"/>
      <c r="X126" s="2022"/>
      <c r="Y126" s="1929"/>
      <c r="Z126" s="1216">
        <f t="shared" si="57"/>
        <v>0</v>
      </c>
      <c r="AA126" s="1255" t="str">
        <f t="shared" si="50"/>
        <v>OK</v>
      </c>
    </row>
    <row r="127" spans="2:27" ht="30.75" thickBot="1" x14ac:dyDescent="0.25">
      <c r="B127" s="775" t="s">
        <v>481</v>
      </c>
      <c r="C127" s="1935"/>
      <c r="D127" s="1985">
        <f t="shared" si="51"/>
        <v>0</v>
      </c>
      <c r="E127" s="2021"/>
      <c r="F127" s="2024"/>
      <c r="G127" s="1990">
        <f t="shared" si="52"/>
        <v>0</v>
      </c>
      <c r="H127" s="1929"/>
      <c r="I127" s="1930"/>
      <c r="J127" s="1990">
        <f t="shared" si="53"/>
        <v>0</v>
      </c>
      <c r="K127" s="2023"/>
      <c r="L127" s="1930"/>
      <c r="M127" s="1990">
        <f t="shared" si="54"/>
        <v>0</v>
      </c>
      <c r="N127" s="1933"/>
      <c r="O127" s="1930"/>
      <c r="P127" s="1990">
        <f t="shared" si="55"/>
        <v>0</v>
      </c>
      <c r="Q127" s="1930"/>
      <c r="R127" s="1930"/>
      <c r="S127" s="1990">
        <f t="shared" si="56"/>
        <v>0</v>
      </c>
      <c r="T127" s="1932"/>
      <c r="U127" s="1933"/>
      <c r="V127" s="1930"/>
      <c r="W127" s="1933"/>
      <c r="X127" s="2022"/>
      <c r="Y127" s="1929"/>
      <c r="Z127" s="1216">
        <f t="shared" si="57"/>
        <v>0</v>
      </c>
      <c r="AA127" s="1255" t="str">
        <f t="shared" si="50"/>
        <v>OK</v>
      </c>
    </row>
    <row r="128" spans="2:27" ht="19.5" customHeight="1" thickBot="1" x14ac:dyDescent="0.25">
      <c r="B128" s="775" t="s">
        <v>482</v>
      </c>
      <c r="C128" s="1935"/>
      <c r="D128" s="1985">
        <f t="shared" si="51"/>
        <v>0</v>
      </c>
      <c r="E128" s="2021"/>
      <c r="F128" s="2024"/>
      <c r="G128" s="1990">
        <f t="shared" si="52"/>
        <v>0</v>
      </c>
      <c r="H128" s="1929"/>
      <c r="I128" s="1930"/>
      <c r="J128" s="1990">
        <f t="shared" si="53"/>
        <v>0</v>
      </c>
      <c r="K128" s="2023"/>
      <c r="L128" s="1930"/>
      <c r="M128" s="1990">
        <f t="shared" si="54"/>
        <v>0</v>
      </c>
      <c r="N128" s="1933"/>
      <c r="O128" s="1930"/>
      <c r="P128" s="1990">
        <f t="shared" si="55"/>
        <v>0</v>
      </c>
      <c r="Q128" s="1930"/>
      <c r="R128" s="1930"/>
      <c r="S128" s="1990">
        <f t="shared" si="56"/>
        <v>0</v>
      </c>
      <c r="T128" s="1932"/>
      <c r="U128" s="1933"/>
      <c r="V128" s="1930"/>
      <c r="W128" s="1933"/>
      <c r="X128" s="2022"/>
      <c r="Y128" s="1929"/>
      <c r="Z128" s="1216">
        <f t="shared" si="57"/>
        <v>0</v>
      </c>
      <c r="AA128" s="1255" t="str">
        <f t="shared" si="50"/>
        <v>OK</v>
      </c>
    </row>
    <row r="129" spans="2:27" ht="30.75" thickBot="1" x14ac:dyDescent="0.25">
      <c r="B129" s="775" t="s">
        <v>483</v>
      </c>
      <c r="C129" s="1935"/>
      <c r="D129" s="1985">
        <f t="shared" si="51"/>
        <v>0</v>
      </c>
      <c r="E129" s="2021"/>
      <c r="F129" s="2024"/>
      <c r="G129" s="1990">
        <f t="shared" si="52"/>
        <v>0</v>
      </c>
      <c r="H129" s="1929"/>
      <c r="I129" s="1930"/>
      <c r="J129" s="1990">
        <f t="shared" si="53"/>
        <v>0</v>
      </c>
      <c r="K129" s="2023"/>
      <c r="L129" s="1930"/>
      <c r="M129" s="1990">
        <f t="shared" si="54"/>
        <v>0</v>
      </c>
      <c r="N129" s="1933"/>
      <c r="O129" s="1930"/>
      <c r="P129" s="1990">
        <f t="shared" si="55"/>
        <v>0</v>
      </c>
      <c r="Q129" s="1930"/>
      <c r="R129" s="1930"/>
      <c r="S129" s="1990">
        <f t="shared" si="56"/>
        <v>0</v>
      </c>
      <c r="T129" s="1932"/>
      <c r="U129" s="1933"/>
      <c r="V129" s="1930"/>
      <c r="W129" s="1933"/>
      <c r="X129" s="2022"/>
      <c r="Y129" s="1929"/>
      <c r="Z129" s="1216">
        <f t="shared" si="57"/>
        <v>0</v>
      </c>
      <c r="AA129" s="1255" t="str">
        <f t="shared" si="50"/>
        <v>OK</v>
      </c>
    </row>
    <row r="130" spans="2:27" ht="30.75" thickBot="1" x14ac:dyDescent="0.25">
      <c r="B130" s="775" t="s">
        <v>484</v>
      </c>
      <c r="C130" s="1935"/>
      <c r="D130" s="1985">
        <f t="shared" si="51"/>
        <v>0</v>
      </c>
      <c r="E130" s="2021"/>
      <c r="F130" s="2024"/>
      <c r="G130" s="1990">
        <f t="shared" si="52"/>
        <v>0</v>
      </c>
      <c r="H130" s="1929"/>
      <c r="I130" s="1930"/>
      <c r="J130" s="1990">
        <f t="shared" si="53"/>
        <v>0</v>
      </c>
      <c r="K130" s="2023"/>
      <c r="L130" s="1930"/>
      <c r="M130" s="1990">
        <f t="shared" si="54"/>
        <v>0</v>
      </c>
      <c r="N130" s="1933"/>
      <c r="O130" s="1930"/>
      <c r="P130" s="1990">
        <f t="shared" si="55"/>
        <v>0</v>
      </c>
      <c r="Q130" s="1930"/>
      <c r="R130" s="1930"/>
      <c r="S130" s="1990">
        <f t="shared" si="56"/>
        <v>0</v>
      </c>
      <c r="T130" s="1932"/>
      <c r="U130" s="1933"/>
      <c r="V130" s="1930"/>
      <c r="W130" s="1933"/>
      <c r="X130" s="2022"/>
      <c r="Y130" s="1929"/>
      <c r="Z130" s="1216">
        <f t="shared" si="57"/>
        <v>0</v>
      </c>
      <c r="AA130" s="1255" t="str">
        <f t="shared" si="50"/>
        <v>OK</v>
      </c>
    </row>
    <row r="131" spans="2:27" ht="30.75" thickBot="1" x14ac:dyDescent="0.25">
      <c r="B131" s="775" t="s">
        <v>485</v>
      </c>
      <c r="C131" s="1935"/>
      <c r="D131" s="1985">
        <f t="shared" si="51"/>
        <v>0</v>
      </c>
      <c r="E131" s="2021"/>
      <c r="F131" s="2024"/>
      <c r="G131" s="1990">
        <f t="shared" si="52"/>
        <v>0</v>
      </c>
      <c r="H131" s="1929"/>
      <c r="I131" s="1930"/>
      <c r="J131" s="1990">
        <f t="shared" si="53"/>
        <v>0</v>
      </c>
      <c r="K131" s="2023"/>
      <c r="L131" s="1930"/>
      <c r="M131" s="1990">
        <f t="shared" si="54"/>
        <v>0</v>
      </c>
      <c r="N131" s="1933"/>
      <c r="O131" s="1930"/>
      <c r="P131" s="1990">
        <f t="shared" si="55"/>
        <v>0</v>
      </c>
      <c r="Q131" s="1930"/>
      <c r="R131" s="1930"/>
      <c r="S131" s="1990">
        <f t="shared" si="56"/>
        <v>0</v>
      </c>
      <c r="T131" s="1932"/>
      <c r="U131" s="1933"/>
      <c r="V131" s="1930"/>
      <c r="W131" s="1933"/>
      <c r="X131" s="2022"/>
      <c r="Y131" s="1929"/>
      <c r="Z131" s="1216">
        <f t="shared" si="57"/>
        <v>0</v>
      </c>
      <c r="AA131" s="1255" t="str">
        <f t="shared" si="50"/>
        <v>OK</v>
      </c>
    </row>
    <row r="132" spans="2:27" ht="30.75" thickBot="1" x14ac:dyDescent="0.25">
      <c r="B132" s="775" t="s">
        <v>486</v>
      </c>
      <c r="C132" s="1935"/>
      <c r="D132" s="1985">
        <f t="shared" si="51"/>
        <v>0</v>
      </c>
      <c r="E132" s="2021"/>
      <c r="F132" s="2024"/>
      <c r="G132" s="1990">
        <f t="shared" si="52"/>
        <v>0</v>
      </c>
      <c r="H132" s="1929"/>
      <c r="I132" s="1930"/>
      <c r="J132" s="1990">
        <f t="shared" si="53"/>
        <v>0</v>
      </c>
      <c r="K132" s="2023"/>
      <c r="L132" s="1930"/>
      <c r="M132" s="1990">
        <f t="shared" si="54"/>
        <v>0</v>
      </c>
      <c r="N132" s="1933"/>
      <c r="O132" s="1930"/>
      <c r="P132" s="1990">
        <f t="shared" si="55"/>
        <v>0</v>
      </c>
      <c r="Q132" s="1930"/>
      <c r="R132" s="1930"/>
      <c r="S132" s="1990">
        <f t="shared" si="56"/>
        <v>0</v>
      </c>
      <c r="T132" s="1932"/>
      <c r="U132" s="1933"/>
      <c r="V132" s="1930"/>
      <c r="W132" s="1933"/>
      <c r="X132" s="2022"/>
      <c r="Y132" s="1929"/>
      <c r="Z132" s="1216">
        <f t="shared" si="57"/>
        <v>0</v>
      </c>
      <c r="AA132" s="1255" t="str">
        <f t="shared" si="50"/>
        <v>OK</v>
      </c>
    </row>
    <row r="133" spans="2:27" ht="30.75" thickBot="1" x14ac:dyDescent="0.25">
      <c r="B133" s="775" t="s">
        <v>487</v>
      </c>
      <c r="C133" s="1935"/>
      <c r="D133" s="1985">
        <f>E133+H133+K133+N133+Q133+SUM(T133:Y133)</f>
        <v>0</v>
      </c>
      <c r="E133" s="2021"/>
      <c r="F133" s="2024"/>
      <c r="G133" s="1990">
        <f t="shared" si="52"/>
        <v>0</v>
      </c>
      <c r="H133" s="1929"/>
      <c r="I133" s="1930"/>
      <c r="J133" s="1990">
        <f t="shared" si="53"/>
        <v>0</v>
      </c>
      <c r="K133" s="2023"/>
      <c r="L133" s="1930"/>
      <c r="M133" s="1990">
        <f t="shared" si="54"/>
        <v>0</v>
      </c>
      <c r="N133" s="1933"/>
      <c r="O133" s="1930"/>
      <c r="P133" s="1990">
        <f t="shared" si="55"/>
        <v>0</v>
      </c>
      <c r="Q133" s="1930"/>
      <c r="R133" s="1930"/>
      <c r="S133" s="1990">
        <f t="shared" si="56"/>
        <v>0</v>
      </c>
      <c r="T133" s="1932"/>
      <c r="U133" s="1933"/>
      <c r="V133" s="1930"/>
      <c r="W133" s="1933"/>
      <c r="X133" s="2022"/>
      <c r="Y133" s="1929"/>
      <c r="Z133" s="1216">
        <f t="shared" si="57"/>
        <v>0</v>
      </c>
      <c r="AA133" s="1255" t="str">
        <f t="shared" si="50"/>
        <v>OK</v>
      </c>
    </row>
    <row r="134" spans="2:27" ht="30.75" thickBot="1" x14ac:dyDescent="0.25">
      <c r="B134" s="775" t="s">
        <v>488</v>
      </c>
      <c r="C134" s="1935"/>
      <c r="D134" s="1985">
        <f t="shared" si="51"/>
        <v>0</v>
      </c>
      <c r="E134" s="2021"/>
      <c r="F134" s="2024"/>
      <c r="G134" s="1990">
        <f t="shared" si="52"/>
        <v>0</v>
      </c>
      <c r="H134" s="1929"/>
      <c r="I134" s="1930"/>
      <c r="J134" s="1990">
        <f t="shared" si="53"/>
        <v>0</v>
      </c>
      <c r="K134" s="2023"/>
      <c r="L134" s="1930"/>
      <c r="M134" s="1990">
        <f t="shared" si="54"/>
        <v>0</v>
      </c>
      <c r="N134" s="1933"/>
      <c r="O134" s="1930"/>
      <c r="P134" s="1990">
        <f t="shared" si="55"/>
        <v>0</v>
      </c>
      <c r="Q134" s="1930"/>
      <c r="R134" s="1930"/>
      <c r="S134" s="1990">
        <f t="shared" si="56"/>
        <v>0</v>
      </c>
      <c r="T134" s="1932"/>
      <c r="U134" s="1933"/>
      <c r="V134" s="1930"/>
      <c r="W134" s="1933"/>
      <c r="X134" s="2022"/>
      <c r="Y134" s="1929"/>
      <c r="Z134" s="1216">
        <f t="shared" si="57"/>
        <v>0</v>
      </c>
      <c r="AA134" s="1255" t="str">
        <f t="shared" si="50"/>
        <v>OK</v>
      </c>
    </row>
    <row r="135" spans="2:27" ht="33.75" customHeight="1" thickBot="1" x14ac:dyDescent="0.25">
      <c r="B135" s="775" t="s">
        <v>489</v>
      </c>
      <c r="C135" s="1935"/>
      <c r="D135" s="1985">
        <f t="shared" si="51"/>
        <v>0</v>
      </c>
      <c r="E135" s="2021"/>
      <c r="F135" s="2024"/>
      <c r="G135" s="1990">
        <f t="shared" si="52"/>
        <v>0</v>
      </c>
      <c r="H135" s="1929"/>
      <c r="I135" s="1930"/>
      <c r="J135" s="1990">
        <f t="shared" si="53"/>
        <v>0</v>
      </c>
      <c r="K135" s="2023"/>
      <c r="L135" s="1930"/>
      <c r="M135" s="1990">
        <f t="shared" si="54"/>
        <v>0</v>
      </c>
      <c r="N135" s="1933"/>
      <c r="O135" s="1930"/>
      <c r="P135" s="1990">
        <f t="shared" si="55"/>
        <v>0</v>
      </c>
      <c r="Q135" s="1930"/>
      <c r="R135" s="1930"/>
      <c r="S135" s="1990">
        <f t="shared" si="56"/>
        <v>0</v>
      </c>
      <c r="T135" s="1932"/>
      <c r="U135" s="1933"/>
      <c r="V135" s="1930"/>
      <c r="W135" s="1933"/>
      <c r="X135" s="2022"/>
      <c r="Y135" s="1929"/>
      <c r="Z135" s="1216">
        <f t="shared" si="57"/>
        <v>0</v>
      </c>
      <c r="AA135" s="1255" t="str">
        <f t="shared" si="50"/>
        <v>OK</v>
      </c>
    </row>
    <row r="136" spans="2:27" s="147" customFormat="1" ht="16.5" thickBot="1" x14ac:dyDescent="0.3">
      <c r="B136" s="281" t="s">
        <v>260</v>
      </c>
      <c r="C136" s="1936"/>
      <c r="D136" s="1984">
        <f t="shared" si="51"/>
        <v>0</v>
      </c>
      <c r="E136" s="1992"/>
      <c r="F136" s="1993"/>
      <c r="G136" s="1991">
        <f t="shared" si="52"/>
        <v>0</v>
      </c>
      <c r="H136" s="1939"/>
      <c r="I136" s="1940"/>
      <c r="J136" s="1991">
        <f t="shared" si="53"/>
        <v>0</v>
      </c>
      <c r="K136" s="2006"/>
      <c r="L136" s="1940"/>
      <c r="M136" s="1991">
        <f t="shared" si="54"/>
        <v>0</v>
      </c>
      <c r="N136" s="1942"/>
      <c r="O136" s="1940"/>
      <c r="P136" s="1991">
        <f t="shared" si="55"/>
        <v>0</v>
      </c>
      <c r="Q136" s="1940"/>
      <c r="R136" s="1940"/>
      <c r="S136" s="1991">
        <f t="shared" si="56"/>
        <v>0</v>
      </c>
      <c r="T136" s="1941"/>
      <c r="U136" s="1942"/>
      <c r="V136" s="1940"/>
      <c r="W136" s="1942"/>
      <c r="X136" s="2007"/>
      <c r="Y136" s="1939"/>
      <c r="Z136" s="1215">
        <f t="shared" si="57"/>
        <v>0</v>
      </c>
      <c r="AA136" s="1255" t="str">
        <f t="shared" si="50"/>
        <v>OK</v>
      </c>
    </row>
    <row r="137" spans="2:27" s="147" customFormat="1" ht="16.5" thickBot="1" x14ac:dyDescent="0.3">
      <c r="B137" s="281" t="s">
        <v>261</v>
      </c>
      <c r="C137" s="1936"/>
      <c r="D137" s="1984">
        <f t="shared" si="51"/>
        <v>0</v>
      </c>
      <c r="E137" s="1992"/>
      <c r="F137" s="1993"/>
      <c r="G137" s="1991">
        <f t="shared" si="52"/>
        <v>0</v>
      </c>
      <c r="H137" s="1939"/>
      <c r="I137" s="1940"/>
      <c r="J137" s="1991">
        <f t="shared" si="53"/>
        <v>0</v>
      </c>
      <c r="K137" s="2006"/>
      <c r="L137" s="1940"/>
      <c r="M137" s="1991">
        <f t="shared" si="54"/>
        <v>0</v>
      </c>
      <c r="N137" s="1942"/>
      <c r="O137" s="1940"/>
      <c r="P137" s="1991">
        <f t="shared" si="55"/>
        <v>0</v>
      </c>
      <c r="Q137" s="1940"/>
      <c r="R137" s="1940"/>
      <c r="S137" s="1991">
        <f t="shared" si="56"/>
        <v>0</v>
      </c>
      <c r="T137" s="1941"/>
      <c r="U137" s="1942"/>
      <c r="V137" s="1940"/>
      <c r="W137" s="1942"/>
      <c r="X137" s="2007"/>
      <c r="Y137" s="1939"/>
      <c r="Z137" s="1215">
        <f t="shared" si="57"/>
        <v>0</v>
      </c>
      <c r="AA137" s="1255" t="str">
        <f t="shared" si="50"/>
        <v>OK</v>
      </c>
    </row>
    <row r="138" spans="2:27" s="147" customFormat="1" ht="16.5" thickBot="1" x14ac:dyDescent="0.3">
      <c r="B138" s="281" t="s">
        <v>262</v>
      </c>
      <c r="C138" s="1936"/>
      <c r="D138" s="1984">
        <f t="shared" si="51"/>
        <v>0</v>
      </c>
      <c r="E138" s="1992"/>
      <c r="F138" s="1993"/>
      <c r="G138" s="1991">
        <f t="shared" si="52"/>
        <v>0</v>
      </c>
      <c r="H138" s="1939"/>
      <c r="I138" s="1940"/>
      <c r="J138" s="1991">
        <f t="shared" si="53"/>
        <v>0</v>
      </c>
      <c r="K138" s="2006"/>
      <c r="L138" s="1940"/>
      <c r="M138" s="1991">
        <f t="shared" si="54"/>
        <v>0</v>
      </c>
      <c r="N138" s="1968"/>
      <c r="O138" s="2006"/>
      <c r="P138" s="1991">
        <f t="shared" si="55"/>
        <v>0</v>
      </c>
      <c r="Q138" s="1940"/>
      <c r="R138" s="1940"/>
      <c r="S138" s="1991">
        <f t="shared" si="56"/>
        <v>0</v>
      </c>
      <c r="T138" s="1941"/>
      <c r="U138" s="1942"/>
      <c r="V138" s="1940"/>
      <c r="W138" s="1942"/>
      <c r="X138" s="2007"/>
      <c r="Y138" s="1978"/>
      <c r="Z138" s="1215">
        <f t="shared" si="57"/>
        <v>0</v>
      </c>
      <c r="AA138" s="1255" t="str">
        <f t="shared" si="50"/>
        <v>OK</v>
      </c>
    </row>
    <row r="139" spans="2:27" s="147" customFormat="1" ht="16.5" thickBot="1" x14ac:dyDescent="0.3">
      <c r="B139" s="281" t="s">
        <v>263</v>
      </c>
      <c r="C139" s="2025">
        <f>SUM(C140:C145)</f>
        <v>0</v>
      </c>
      <c r="D139" s="1984">
        <f t="shared" si="51"/>
        <v>0</v>
      </c>
      <c r="E139" s="2014">
        <f>SUM(E140:E145)</f>
        <v>0</v>
      </c>
      <c r="F139" s="2014">
        <f>SUM(F140:F145)</f>
        <v>0</v>
      </c>
      <c r="G139" s="2014">
        <f>SUM(G140:G145)</f>
        <v>0</v>
      </c>
      <c r="H139" s="2014">
        <f>SUM(H140:H145)</f>
        <v>0</v>
      </c>
      <c r="I139" s="2026">
        <f t="shared" ref="I139:Y139" si="60">SUM(I140:I145)</f>
        <v>0</v>
      </c>
      <c r="J139" s="2017">
        <f>SUM(J140:J145)</f>
        <v>0</v>
      </c>
      <c r="K139" s="2016">
        <f t="shared" si="60"/>
        <v>0</v>
      </c>
      <c r="L139" s="2018">
        <f t="shared" ref="L139" si="61">SUM(L140:L145)</f>
        <v>0</v>
      </c>
      <c r="M139" s="2017">
        <f>SUM(M140:M145)</f>
        <v>0</v>
      </c>
      <c r="N139" s="2026">
        <f t="shared" si="60"/>
        <v>0</v>
      </c>
      <c r="O139" s="2016">
        <f t="shared" ref="O139" si="62">SUM(O140:O145)</f>
        <v>0</v>
      </c>
      <c r="P139" s="2017">
        <f>SUM(P140:P145)</f>
        <v>0</v>
      </c>
      <c r="Q139" s="2018">
        <f t="shared" si="60"/>
        <v>0</v>
      </c>
      <c r="R139" s="2018">
        <f t="shared" ref="R139" si="63">SUM(R140:R145)</f>
        <v>0</v>
      </c>
      <c r="S139" s="2017">
        <f>SUM(S140:S145)</f>
        <v>0</v>
      </c>
      <c r="T139" s="2019">
        <f t="shared" si="60"/>
        <v>0</v>
      </c>
      <c r="U139" s="2017">
        <f t="shared" si="60"/>
        <v>0</v>
      </c>
      <c r="V139" s="2018">
        <f t="shared" si="60"/>
        <v>0</v>
      </c>
      <c r="W139" s="2017">
        <f t="shared" si="60"/>
        <v>0</v>
      </c>
      <c r="X139" s="2027">
        <f t="shared" si="60"/>
        <v>0</v>
      </c>
      <c r="Y139" s="2028">
        <f t="shared" si="60"/>
        <v>0</v>
      </c>
      <c r="Z139" s="1215">
        <f>C139-D139</f>
        <v>0</v>
      </c>
      <c r="AA139" s="1255" t="str">
        <f t="shared" si="50"/>
        <v>OK</v>
      </c>
    </row>
    <row r="140" spans="2:27" ht="16.5" thickBot="1" x14ac:dyDescent="0.25">
      <c r="B140" s="775" t="s">
        <v>491</v>
      </c>
      <c r="C140" s="1935"/>
      <c r="D140" s="1984">
        <f t="shared" si="51"/>
        <v>0</v>
      </c>
      <c r="E140" s="2021"/>
      <c r="F140" s="2024"/>
      <c r="G140" s="1991">
        <f t="shared" si="52"/>
        <v>0</v>
      </c>
      <c r="H140" s="1929"/>
      <c r="I140" s="1930"/>
      <c r="J140" s="1991">
        <f t="shared" si="53"/>
        <v>0</v>
      </c>
      <c r="K140" s="2023"/>
      <c r="L140" s="1930"/>
      <c r="M140" s="1991">
        <f t="shared" si="54"/>
        <v>0</v>
      </c>
      <c r="N140" s="1931"/>
      <c r="O140" s="2023"/>
      <c r="P140" s="1991">
        <f t="shared" si="55"/>
        <v>0</v>
      </c>
      <c r="Q140" s="1930"/>
      <c r="R140" s="1930"/>
      <c r="S140" s="1991">
        <f t="shared" si="56"/>
        <v>0</v>
      </c>
      <c r="T140" s="1932"/>
      <c r="U140" s="1933"/>
      <c r="V140" s="1930"/>
      <c r="W140" s="1933"/>
      <c r="X140" s="2022"/>
      <c r="Y140" s="1932"/>
      <c r="Z140" s="1216">
        <f t="shared" si="57"/>
        <v>0</v>
      </c>
      <c r="AA140" s="1255" t="str">
        <f t="shared" si="50"/>
        <v>OK</v>
      </c>
    </row>
    <row r="141" spans="2:27" ht="16.5" thickBot="1" x14ac:dyDescent="0.25">
      <c r="B141" s="775" t="s">
        <v>490</v>
      </c>
      <c r="C141" s="1935"/>
      <c r="D141" s="1984">
        <f t="shared" si="51"/>
        <v>0</v>
      </c>
      <c r="E141" s="2021"/>
      <c r="F141" s="2024"/>
      <c r="G141" s="1991">
        <f t="shared" si="52"/>
        <v>0</v>
      </c>
      <c r="H141" s="1929"/>
      <c r="I141" s="1930"/>
      <c r="J141" s="1991">
        <f t="shared" si="53"/>
        <v>0</v>
      </c>
      <c r="K141" s="2023"/>
      <c r="L141" s="1930"/>
      <c r="M141" s="1991">
        <f t="shared" si="54"/>
        <v>0</v>
      </c>
      <c r="N141" s="1931"/>
      <c r="O141" s="2023"/>
      <c r="P141" s="1991">
        <f t="shared" si="55"/>
        <v>0</v>
      </c>
      <c r="Q141" s="1930"/>
      <c r="R141" s="1930"/>
      <c r="S141" s="1991">
        <f t="shared" si="56"/>
        <v>0</v>
      </c>
      <c r="T141" s="1932"/>
      <c r="U141" s="1933"/>
      <c r="V141" s="1930"/>
      <c r="W141" s="1933"/>
      <c r="X141" s="2022"/>
      <c r="Y141" s="1932"/>
      <c r="Z141" s="1216">
        <f t="shared" si="57"/>
        <v>0</v>
      </c>
      <c r="AA141" s="1255" t="str">
        <f t="shared" si="50"/>
        <v>OK</v>
      </c>
    </row>
    <row r="142" spans="2:27" ht="30.75" thickBot="1" x14ac:dyDescent="0.25">
      <c r="B142" s="775" t="s">
        <v>492</v>
      </c>
      <c r="C142" s="1935"/>
      <c r="D142" s="1984">
        <f t="shared" si="51"/>
        <v>0</v>
      </c>
      <c r="E142" s="2021"/>
      <c r="F142" s="2024"/>
      <c r="G142" s="1991">
        <f t="shared" si="52"/>
        <v>0</v>
      </c>
      <c r="H142" s="1929"/>
      <c r="I142" s="1930"/>
      <c r="J142" s="1991">
        <f t="shared" si="53"/>
        <v>0</v>
      </c>
      <c r="K142" s="2023"/>
      <c r="L142" s="1930"/>
      <c r="M142" s="1991">
        <f t="shared" si="54"/>
        <v>0</v>
      </c>
      <c r="N142" s="1931"/>
      <c r="O142" s="2023"/>
      <c r="P142" s="1991">
        <f t="shared" si="55"/>
        <v>0</v>
      </c>
      <c r="Q142" s="1930"/>
      <c r="R142" s="1930"/>
      <c r="S142" s="1991">
        <f t="shared" si="56"/>
        <v>0</v>
      </c>
      <c r="T142" s="1932"/>
      <c r="U142" s="1933"/>
      <c r="V142" s="1930"/>
      <c r="W142" s="1933"/>
      <c r="X142" s="2022"/>
      <c r="Y142" s="1932"/>
      <c r="Z142" s="1216">
        <f t="shared" si="57"/>
        <v>0</v>
      </c>
      <c r="AA142" s="1255" t="str">
        <f t="shared" si="50"/>
        <v>OK</v>
      </c>
    </row>
    <row r="143" spans="2:27" ht="16.5" thickBot="1" x14ac:dyDescent="0.25">
      <c r="B143" s="775" t="s">
        <v>493</v>
      </c>
      <c r="C143" s="1935"/>
      <c r="D143" s="1984">
        <f t="shared" si="51"/>
        <v>0</v>
      </c>
      <c r="E143" s="2021"/>
      <c r="F143" s="2024"/>
      <c r="G143" s="1991">
        <f t="shared" si="52"/>
        <v>0</v>
      </c>
      <c r="H143" s="1929"/>
      <c r="I143" s="1930"/>
      <c r="J143" s="1991">
        <f t="shared" si="53"/>
        <v>0</v>
      </c>
      <c r="K143" s="2023"/>
      <c r="L143" s="1930"/>
      <c r="M143" s="1991">
        <f t="shared" si="54"/>
        <v>0</v>
      </c>
      <c r="N143" s="1931"/>
      <c r="O143" s="2023"/>
      <c r="P143" s="1991">
        <f t="shared" si="55"/>
        <v>0</v>
      </c>
      <c r="Q143" s="1930"/>
      <c r="R143" s="1930"/>
      <c r="S143" s="1991">
        <f t="shared" si="56"/>
        <v>0</v>
      </c>
      <c r="T143" s="1932"/>
      <c r="U143" s="1933"/>
      <c r="V143" s="1930"/>
      <c r="W143" s="1933"/>
      <c r="X143" s="2022"/>
      <c r="Y143" s="1932"/>
      <c r="Z143" s="1216">
        <f t="shared" si="57"/>
        <v>0</v>
      </c>
      <c r="AA143" s="1255" t="str">
        <f t="shared" si="50"/>
        <v>OK</v>
      </c>
    </row>
    <row r="144" spans="2:27" ht="30.75" thickBot="1" x14ac:dyDescent="0.25">
      <c r="B144" s="775" t="s">
        <v>494</v>
      </c>
      <c r="C144" s="1935"/>
      <c r="D144" s="1984">
        <f t="shared" si="51"/>
        <v>0</v>
      </c>
      <c r="E144" s="2021"/>
      <c r="F144" s="2024"/>
      <c r="G144" s="1991">
        <f t="shared" si="52"/>
        <v>0</v>
      </c>
      <c r="H144" s="1929"/>
      <c r="I144" s="1930"/>
      <c r="J144" s="1991">
        <f t="shared" si="53"/>
        <v>0</v>
      </c>
      <c r="K144" s="2023"/>
      <c r="L144" s="1930"/>
      <c r="M144" s="1991">
        <f t="shared" si="54"/>
        <v>0</v>
      </c>
      <c r="N144" s="1931"/>
      <c r="O144" s="2023"/>
      <c r="P144" s="1991">
        <f t="shared" si="55"/>
        <v>0</v>
      </c>
      <c r="Q144" s="1930"/>
      <c r="R144" s="1930"/>
      <c r="S144" s="1991">
        <f t="shared" si="56"/>
        <v>0</v>
      </c>
      <c r="T144" s="1932"/>
      <c r="U144" s="1933"/>
      <c r="V144" s="1930"/>
      <c r="W144" s="1933"/>
      <c r="X144" s="2022"/>
      <c r="Y144" s="1932"/>
      <c r="Z144" s="1216">
        <f t="shared" si="57"/>
        <v>0</v>
      </c>
      <c r="AA144" s="1255" t="str">
        <f t="shared" si="50"/>
        <v>OK</v>
      </c>
    </row>
    <row r="145" spans="2:27" ht="16.5" thickBot="1" x14ac:dyDescent="0.25">
      <c r="B145" s="775" t="s">
        <v>495</v>
      </c>
      <c r="C145" s="1935"/>
      <c r="D145" s="1984">
        <f t="shared" si="51"/>
        <v>0</v>
      </c>
      <c r="E145" s="2021"/>
      <c r="F145" s="2024"/>
      <c r="G145" s="1991">
        <f t="shared" si="52"/>
        <v>0</v>
      </c>
      <c r="H145" s="1929"/>
      <c r="I145" s="1930"/>
      <c r="J145" s="1991">
        <f t="shared" si="53"/>
        <v>0</v>
      </c>
      <c r="K145" s="2023"/>
      <c r="L145" s="1930"/>
      <c r="M145" s="1991">
        <f t="shared" si="54"/>
        <v>0</v>
      </c>
      <c r="N145" s="1931"/>
      <c r="O145" s="2023"/>
      <c r="P145" s="1991">
        <f t="shared" si="55"/>
        <v>0</v>
      </c>
      <c r="Q145" s="1930"/>
      <c r="R145" s="1930"/>
      <c r="S145" s="1991">
        <f t="shared" si="56"/>
        <v>0</v>
      </c>
      <c r="T145" s="1932"/>
      <c r="U145" s="1933"/>
      <c r="V145" s="1930"/>
      <c r="W145" s="1933"/>
      <c r="X145" s="2022"/>
      <c r="Y145" s="1932"/>
      <c r="Z145" s="1216">
        <f t="shared" si="57"/>
        <v>0</v>
      </c>
      <c r="AA145" s="1255" t="str">
        <f t="shared" si="50"/>
        <v>OK</v>
      </c>
    </row>
    <row r="146" spans="2:27" s="147" customFormat="1" ht="16.5" thickBot="1" x14ac:dyDescent="0.3">
      <c r="B146" s="281" t="s">
        <v>264</v>
      </c>
      <c r="C146" s="2025">
        <f>SUM(C147:C150)</f>
        <v>0</v>
      </c>
      <c r="D146" s="1984">
        <f t="shared" si="51"/>
        <v>0</v>
      </c>
      <c r="E146" s="2014">
        <f>SUM(E147:E150)</f>
        <v>0</v>
      </c>
      <c r="F146" s="2015">
        <f t="shared" ref="F146:Y146" si="64">SUM(F147:F150)</f>
        <v>0</v>
      </c>
      <c r="G146" s="2015">
        <f t="shared" si="64"/>
        <v>0</v>
      </c>
      <c r="H146" s="2014">
        <f t="shared" si="64"/>
        <v>0</v>
      </c>
      <c r="I146" s="2015">
        <f>SUM(I147:I150)</f>
        <v>0</v>
      </c>
      <c r="J146" s="2740">
        <f t="shared" ref="J146" si="65">SUM(J147:J150)</f>
        <v>0</v>
      </c>
      <c r="K146" s="2014">
        <f t="shared" si="64"/>
        <v>0</v>
      </c>
      <c r="L146" s="2015">
        <f>SUM(L147:L150)</f>
        <v>0</v>
      </c>
      <c r="M146" s="2740">
        <f t="shared" ref="M146" si="66">SUM(M147:M150)</f>
        <v>0</v>
      </c>
      <c r="N146" s="2014">
        <f t="shared" si="64"/>
        <v>0</v>
      </c>
      <c r="O146" s="2015">
        <f t="shared" si="64"/>
        <v>0</v>
      </c>
      <c r="P146" s="2740">
        <f t="shared" ref="P146" si="67">SUM(P147:P150)</f>
        <v>0</v>
      </c>
      <c r="Q146" s="2014">
        <f t="shared" si="64"/>
        <v>0</v>
      </c>
      <c r="R146" s="2015">
        <f t="shared" si="64"/>
        <v>0</v>
      </c>
      <c r="S146" s="2740">
        <f t="shared" ref="S146" si="68">SUM(S147:S150)</f>
        <v>0</v>
      </c>
      <c r="T146" s="2014">
        <f t="shared" si="64"/>
        <v>0</v>
      </c>
      <c r="U146" s="2014">
        <f t="shared" si="64"/>
        <v>0</v>
      </c>
      <c r="V146" s="2015">
        <f t="shared" si="64"/>
        <v>0</v>
      </c>
      <c r="W146" s="2015">
        <f t="shared" si="64"/>
        <v>0</v>
      </c>
      <c r="X146" s="2017">
        <f t="shared" si="64"/>
        <v>0</v>
      </c>
      <c r="Y146" s="2014">
        <f t="shared" si="64"/>
        <v>0</v>
      </c>
      <c r="Z146" s="1215">
        <f>C146-D146</f>
        <v>0</v>
      </c>
      <c r="AA146" s="1255" t="str">
        <f t="shared" si="50"/>
        <v>OK</v>
      </c>
    </row>
    <row r="147" spans="2:27" ht="16.5" thickBot="1" x14ac:dyDescent="0.25">
      <c r="B147" s="775" t="s">
        <v>496</v>
      </c>
      <c r="C147" s="1935"/>
      <c r="D147" s="1984">
        <f t="shared" si="51"/>
        <v>0</v>
      </c>
      <c r="E147" s="2021"/>
      <c r="F147" s="2024"/>
      <c r="G147" s="1990">
        <f t="shared" si="52"/>
        <v>0</v>
      </c>
      <c r="H147" s="1929"/>
      <c r="I147" s="1930"/>
      <c r="J147" s="1990">
        <f t="shared" si="53"/>
        <v>0</v>
      </c>
      <c r="K147" s="2023"/>
      <c r="L147" s="1930"/>
      <c r="M147" s="1990">
        <f t="shared" si="54"/>
        <v>0</v>
      </c>
      <c r="N147" s="1931"/>
      <c r="O147" s="2023"/>
      <c r="P147" s="1990">
        <f t="shared" si="55"/>
        <v>0</v>
      </c>
      <c r="Q147" s="1930"/>
      <c r="R147" s="1930"/>
      <c r="S147" s="1990">
        <f t="shared" si="56"/>
        <v>0</v>
      </c>
      <c r="T147" s="1932"/>
      <c r="U147" s="1933"/>
      <c r="V147" s="1930"/>
      <c r="W147" s="1933"/>
      <c r="X147" s="2022"/>
      <c r="Y147" s="1932"/>
      <c r="Z147" s="1216">
        <f t="shared" si="57"/>
        <v>0</v>
      </c>
      <c r="AA147" s="1255" t="str">
        <f t="shared" si="50"/>
        <v>OK</v>
      </c>
    </row>
    <row r="148" spans="2:27" ht="16.5" thickBot="1" x14ac:dyDescent="0.25">
      <c r="B148" s="775" t="s">
        <v>497</v>
      </c>
      <c r="C148" s="1935"/>
      <c r="D148" s="1984">
        <f t="shared" si="51"/>
        <v>0</v>
      </c>
      <c r="E148" s="2021"/>
      <c r="F148" s="2024"/>
      <c r="G148" s="1990">
        <f t="shared" si="52"/>
        <v>0</v>
      </c>
      <c r="H148" s="1929"/>
      <c r="I148" s="1930"/>
      <c r="J148" s="1990">
        <f t="shared" si="53"/>
        <v>0</v>
      </c>
      <c r="K148" s="2023"/>
      <c r="L148" s="1930"/>
      <c r="M148" s="1990">
        <f t="shared" si="54"/>
        <v>0</v>
      </c>
      <c r="N148" s="1931"/>
      <c r="O148" s="2023"/>
      <c r="P148" s="1990">
        <f t="shared" si="55"/>
        <v>0</v>
      </c>
      <c r="Q148" s="1930"/>
      <c r="R148" s="1930"/>
      <c r="S148" s="1990">
        <f t="shared" si="56"/>
        <v>0</v>
      </c>
      <c r="T148" s="1932"/>
      <c r="U148" s="1933"/>
      <c r="V148" s="1930"/>
      <c r="W148" s="1933"/>
      <c r="X148" s="2022"/>
      <c r="Y148" s="1932"/>
      <c r="Z148" s="1216">
        <f t="shared" si="57"/>
        <v>0</v>
      </c>
      <c r="AA148" s="1255" t="str">
        <f t="shared" si="50"/>
        <v>OK</v>
      </c>
    </row>
    <row r="149" spans="2:27" ht="32.25" customHeight="1" thickBot="1" x14ac:dyDescent="0.25">
      <c r="B149" s="775" t="s">
        <v>498</v>
      </c>
      <c r="C149" s="1935"/>
      <c r="D149" s="1984">
        <f t="shared" si="51"/>
        <v>0</v>
      </c>
      <c r="E149" s="2021"/>
      <c r="F149" s="2024"/>
      <c r="G149" s="1990">
        <f t="shared" si="52"/>
        <v>0</v>
      </c>
      <c r="H149" s="1929"/>
      <c r="I149" s="1930"/>
      <c r="J149" s="1990">
        <f t="shared" si="53"/>
        <v>0</v>
      </c>
      <c r="K149" s="2023"/>
      <c r="L149" s="1930"/>
      <c r="M149" s="1990">
        <f t="shared" si="54"/>
        <v>0</v>
      </c>
      <c r="N149" s="1931"/>
      <c r="O149" s="2023"/>
      <c r="P149" s="1990">
        <f t="shared" si="55"/>
        <v>0</v>
      </c>
      <c r="Q149" s="1930"/>
      <c r="R149" s="1930"/>
      <c r="S149" s="1990">
        <f t="shared" si="56"/>
        <v>0</v>
      </c>
      <c r="T149" s="1932"/>
      <c r="U149" s="1933"/>
      <c r="V149" s="1930"/>
      <c r="W149" s="1933"/>
      <c r="X149" s="2022"/>
      <c r="Y149" s="1932"/>
      <c r="Z149" s="1216">
        <f t="shared" si="57"/>
        <v>0</v>
      </c>
      <c r="AA149" s="1255" t="str">
        <f t="shared" si="50"/>
        <v>OK</v>
      </c>
    </row>
    <row r="150" spans="2:27" ht="16.5" thickBot="1" x14ac:dyDescent="0.25">
      <c r="B150" s="775" t="s">
        <v>499</v>
      </c>
      <c r="C150" s="1935"/>
      <c r="D150" s="1984">
        <f t="shared" si="51"/>
        <v>0</v>
      </c>
      <c r="E150" s="2021"/>
      <c r="F150" s="2024"/>
      <c r="G150" s="1990">
        <f t="shared" si="52"/>
        <v>0</v>
      </c>
      <c r="H150" s="1929"/>
      <c r="I150" s="1930"/>
      <c r="J150" s="1990">
        <f t="shared" si="53"/>
        <v>0</v>
      </c>
      <c r="K150" s="2023"/>
      <c r="L150" s="1930"/>
      <c r="M150" s="1990">
        <f t="shared" si="54"/>
        <v>0</v>
      </c>
      <c r="N150" s="1931"/>
      <c r="O150" s="2023"/>
      <c r="P150" s="1990">
        <f t="shared" si="55"/>
        <v>0</v>
      </c>
      <c r="Q150" s="1930"/>
      <c r="R150" s="1930"/>
      <c r="S150" s="1990">
        <f t="shared" si="56"/>
        <v>0</v>
      </c>
      <c r="T150" s="1932"/>
      <c r="U150" s="1933"/>
      <c r="V150" s="1930"/>
      <c r="W150" s="1933"/>
      <c r="X150" s="2022"/>
      <c r="Y150" s="1932"/>
      <c r="Z150" s="1216">
        <f t="shared" si="57"/>
        <v>0</v>
      </c>
      <c r="AA150" s="1255" t="str">
        <f t="shared" si="50"/>
        <v>OK</v>
      </c>
    </row>
    <row r="151" spans="2:27" s="147" customFormat="1" ht="16.5" thickBot="1" x14ac:dyDescent="0.3">
      <c r="B151" s="281" t="s">
        <v>265</v>
      </c>
      <c r="C151" s="1936"/>
      <c r="D151" s="1984">
        <f t="shared" si="51"/>
        <v>0</v>
      </c>
      <c r="E151" s="2021"/>
      <c r="F151" s="2024"/>
      <c r="G151" s="1990">
        <f t="shared" si="52"/>
        <v>0</v>
      </c>
      <c r="H151" s="1929"/>
      <c r="I151" s="1930"/>
      <c r="J151" s="1990">
        <f t="shared" si="53"/>
        <v>0</v>
      </c>
      <c r="K151" s="2023"/>
      <c r="L151" s="1930"/>
      <c r="M151" s="1990">
        <f t="shared" si="54"/>
        <v>0</v>
      </c>
      <c r="N151" s="1931"/>
      <c r="O151" s="2023"/>
      <c r="P151" s="1990">
        <f t="shared" si="55"/>
        <v>0</v>
      </c>
      <c r="Q151" s="1930"/>
      <c r="R151" s="1930"/>
      <c r="S151" s="1990">
        <f t="shared" si="56"/>
        <v>0</v>
      </c>
      <c r="T151" s="1932"/>
      <c r="U151" s="1933"/>
      <c r="V151" s="1930"/>
      <c r="W151" s="1933"/>
      <c r="X151" s="2022"/>
      <c r="Y151" s="1932"/>
      <c r="Z151" s="1215">
        <f t="shared" si="57"/>
        <v>0</v>
      </c>
      <c r="AA151" s="1255" t="str">
        <f t="shared" si="50"/>
        <v>OK</v>
      </c>
    </row>
    <row r="152" spans="2:27" s="147" customFormat="1" ht="16.5" thickBot="1" x14ac:dyDescent="0.3">
      <c r="B152" s="281" t="s">
        <v>266</v>
      </c>
      <c r="C152" s="2025">
        <f>SUM(C153:C154)</f>
        <v>0</v>
      </c>
      <c r="D152" s="1984">
        <f t="shared" si="51"/>
        <v>0</v>
      </c>
      <c r="E152" s="2014">
        <f>SUM(E153:E154)</f>
        <v>0</v>
      </c>
      <c r="F152" s="2014">
        <f>SUM(F153:F154)</f>
        <v>0</v>
      </c>
      <c r="G152" s="2014">
        <f>SUM(G153:G154)</f>
        <v>0</v>
      </c>
      <c r="H152" s="2014">
        <f t="shared" ref="H152:Y152" si="69">SUM(H153:H154)</f>
        <v>0</v>
      </c>
      <c r="I152" s="2015">
        <f>SUM(I153:I154)</f>
        <v>0</v>
      </c>
      <c r="J152" s="2017">
        <f>SUM(J153:J154)</f>
        <v>0</v>
      </c>
      <c r="K152" s="2016">
        <f t="shared" si="69"/>
        <v>0</v>
      </c>
      <c r="L152" s="2018">
        <f t="shared" ref="L152" si="70">SUM(L153:L154)</f>
        <v>0</v>
      </c>
      <c r="M152" s="2017">
        <f>SUM(M153:M154)</f>
        <v>0</v>
      </c>
      <c r="N152" s="2026">
        <f t="shared" si="69"/>
        <v>0</v>
      </c>
      <c r="O152" s="2016">
        <f t="shared" ref="O152" si="71">SUM(O153:O154)</f>
        <v>0</v>
      </c>
      <c r="P152" s="2017">
        <f>SUM(P153:P154)</f>
        <v>0</v>
      </c>
      <c r="Q152" s="2018">
        <f t="shared" si="69"/>
        <v>0</v>
      </c>
      <c r="R152" s="2018">
        <f t="shared" ref="R152" si="72">SUM(R153:R154)</f>
        <v>0</v>
      </c>
      <c r="S152" s="2017">
        <f>SUM(S153:S154)</f>
        <v>0</v>
      </c>
      <c r="T152" s="2019">
        <f t="shared" si="69"/>
        <v>0</v>
      </c>
      <c r="U152" s="2017">
        <f t="shared" si="69"/>
        <v>0</v>
      </c>
      <c r="V152" s="2018">
        <f t="shared" si="69"/>
        <v>0</v>
      </c>
      <c r="W152" s="2017">
        <f t="shared" si="69"/>
        <v>0</v>
      </c>
      <c r="X152" s="2027">
        <f t="shared" si="69"/>
        <v>0</v>
      </c>
      <c r="Y152" s="2019">
        <f t="shared" si="69"/>
        <v>0</v>
      </c>
      <c r="Z152" s="1215">
        <f t="shared" si="57"/>
        <v>0</v>
      </c>
      <c r="AA152" s="1255" t="str">
        <f t="shared" si="50"/>
        <v>OK</v>
      </c>
    </row>
    <row r="153" spans="2:27" ht="16.5" thickBot="1" x14ac:dyDescent="0.25">
      <c r="B153" s="775" t="s">
        <v>500</v>
      </c>
      <c r="C153" s="1935"/>
      <c r="D153" s="1984">
        <f t="shared" si="51"/>
        <v>0</v>
      </c>
      <c r="E153" s="2029"/>
      <c r="F153" s="2030"/>
      <c r="G153" s="1990">
        <f t="shared" si="52"/>
        <v>0</v>
      </c>
      <c r="H153" s="1929"/>
      <c r="I153" s="1930"/>
      <c r="J153" s="1990">
        <f t="shared" si="53"/>
        <v>0</v>
      </c>
      <c r="K153" s="2023"/>
      <c r="L153" s="1930"/>
      <c r="M153" s="1990">
        <f t="shared" si="54"/>
        <v>0</v>
      </c>
      <c r="N153" s="1931"/>
      <c r="O153" s="2023"/>
      <c r="P153" s="1990">
        <f t="shared" si="55"/>
        <v>0</v>
      </c>
      <c r="Q153" s="1930"/>
      <c r="R153" s="1930"/>
      <c r="S153" s="1990">
        <f t="shared" si="56"/>
        <v>0</v>
      </c>
      <c r="T153" s="1932"/>
      <c r="U153" s="1933"/>
      <c r="V153" s="1930"/>
      <c r="W153" s="1933"/>
      <c r="X153" s="2022"/>
      <c r="Y153" s="1932"/>
      <c r="Z153" s="1216">
        <f t="shared" si="57"/>
        <v>0</v>
      </c>
      <c r="AA153" s="1255" t="str">
        <f t="shared" si="50"/>
        <v>OK</v>
      </c>
    </row>
    <row r="154" spans="2:27" ht="16.5" thickBot="1" x14ac:dyDescent="0.25">
      <c r="B154" s="775" t="s">
        <v>501</v>
      </c>
      <c r="C154" s="1935"/>
      <c r="D154" s="1984">
        <f t="shared" si="51"/>
        <v>0</v>
      </c>
      <c r="E154" s="2029"/>
      <c r="F154" s="2030"/>
      <c r="G154" s="1990">
        <f t="shared" si="52"/>
        <v>0</v>
      </c>
      <c r="H154" s="1929"/>
      <c r="I154" s="1930"/>
      <c r="J154" s="1990">
        <f t="shared" si="53"/>
        <v>0</v>
      </c>
      <c r="K154" s="2023"/>
      <c r="L154" s="1930"/>
      <c r="M154" s="1990">
        <f t="shared" si="54"/>
        <v>0</v>
      </c>
      <c r="N154" s="1931"/>
      <c r="O154" s="2023"/>
      <c r="P154" s="1990">
        <f t="shared" si="55"/>
        <v>0</v>
      </c>
      <c r="Q154" s="1930"/>
      <c r="R154" s="1930"/>
      <c r="S154" s="1990">
        <f t="shared" si="56"/>
        <v>0</v>
      </c>
      <c r="T154" s="1932"/>
      <c r="U154" s="1933"/>
      <c r="V154" s="1930"/>
      <c r="W154" s="1933"/>
      <c r="X154" s="2022"/>
      <c r="Y154" s="1932"/>
      <c r="Z154" s="1216">
        <f t="shared" si="57"/>
        <v>0</v>
      </c>
      <c r="AA154" s="1255" t="str">
        <f t="shared" si="50"/>
        <v>OK</v>
      </c>
    </row>
    <row r="155" spans="2:27" s="147" customFormat="1" ht="16.5" thickBot="1" x14ac:dyDescent="0.3">
      <c r="B155" s="281" t="s">
        <v>267</v>
      </c>
      <c r="C155" s="1936"/>
      <c r="D155" s="1984">
        <f t="shared" si="51"/>
        <v>0</v>
      </c>
      <c r="E155" s="2031"/>
      <c r="F155" s="2032"/>
      <c r="G155" s="1991">
        <f t="shared" si="52"/>
        <v>0</v>
      </c>
      <c r="H155" s="1939"/>
      <c r="I155" s="1940"/>
      <c r="J155" s="1991">
        <f t="shared" si="53"/>
        <v>0</v>
      </c>
      <c r="K155" s="2006"/>
      <c r="L155" s="1940"/>
      <c r="M155" s="1991">
        <f t="shared" si="54"/>
        <v>0</v>
      </c>
      <c r="N155" s="1968"/>
      <c r="O155" s="2006"/>
      <c r="P155" s="1991">
        <f t="shared" si="55"/>
        <v>0</v>
      </c>
      <c r="Q155" s="1940"/>
      <c r="R155" s="1940"/>
      <c r="S155" s="1991">
        <f t="shared" si="56"/>
        <v>0</v>
      </c>
      <c r="T155" s="1941"/>
      <c r="U155" s="1942"/>
      <c r="V155" s="1940"/>
      <c r="W155" s="1942"/>
      <c r="X155" s="2007"/>
      <c r="Y155" s="1941"/>
      <c r="Z155" s="1215">
        <f t="shared" si="57"/>
        <v>0</v>
      </c>
      <c r="AA155" s="1255" t="str">
        <f t="shared" si="50"/>
        <v>OK</v>
      </c>
    </row>
    <row r="156" spans="2:27" s="518" customFormat="1" ht="16.5" thickBot="1" x14ac:dyDescent="0.3">
      <c r="B156" s="2584" t="s">
        <v>268</v>
      </c>
      <c r="C156" s="1936"/>
      <c r="D156" s="1984">
        <f t="shared" si="51"/>
        <v>0</v>
      </c>
      <c r="E156" s="2033"/>
      <c r="F156" s="2034"/>
      <c r="G156" s="1991">
        <f t="shared" si="52"/>
        <v>0</v>
      </c>
      <c r="H156" s="1939"/>
      <c r="I156" s="1940"/>
      <c r="J156" s="1991">
        <f t="shared" si="53"/>
        <v>0</v>
      </c>
      <c r="K156" s="2006"/>
      <c r="L156" s="1940"/>
      <c r="M156" s="1991">
        <f t="shared" si="54"/>
        <v>0</v>
      </c>
      <c r="N156" s="1968"/>
      <c r="O156" s="2006"/>
      <c r="P156" s="1991">
        <f t="shared" si="55"/>
        <v>0</v>
      </c>
      <c r="Q156" s="1940"/>
      <c r="R156" s="1940"/>
      <c r="S156" s="1991">
        <f t="shared" si="56"/>
        <v>0</v>
      </c>
      <c r="T156" s="1941"/>
      <c r="U156" s="1942"/>
      <c r="V156" s="1940"/>
      <c r="W156" s="1942"/>
      <c r="X156" s="2007"/>
      <c r="Y156" s="1941"/>
      <c r="Z156" s="1215">
        <f t="shared" si="57"/>
        <v>0</v>
      </c>
      <c r="AA156" s="1255" t="str">
        <f t="shared" si="50"/>
        <v>OK</v>
      </c>
    </row>
    <row r="157" spans="2:27" s="518" customFormat="1" ht="16.5" thickBot="1" x14ac:dyDescent="0.3">
      <c r="B157" s="2584" t="s">
        <v>269</v>
      </c>
      <c r="C157" s="1936"/>
      <c r="D157" s="1984">
        <f t="shared" si="51"/>
        <v>0</v>
      </c>
      <c r="E157" s="1992"/>
      <c r="F157" s="1993"/>
      <c r="G157" s="1991">
        <f t="shared" si="52"/>
        <v>0</v>
      </c>
      <c r="H157" s="1939"/>
      <c r="I157" s="1940"/>
      <c r="J157" s="1991">
        <f t="shared" si="53"/>
        <v>0</v>
      </c>
      <c r="K157" s="2006"/>
      <c r="L157" s="1940"/>
      <c r="M157" s="1991">
        <f t="shared" si="54"/>
        <v>0</v>
      </c>
      <c r="N157" s="1968"/>
      <c r="O157" s="2006"/>
      <c r="P157" s="1991">
        <f t="shared" si="55"/>
        <v>0</v>
      </c>
      <c r="Q157" s="1940"/>
      <c r="R157" s="1940"/>
      <c r="S157" s="1991">
        <f t="shared" si="56"/>
        <v>0</v>
      </c>
      <c r="T157" s="1941"/>
      <c r="U157" s="1942"/>
      <c r="V157" s="1940"/>
      <c r="W157" s="1942"/>
      <c r="X157" s="2007"/>
      <c r="Y157" s="1941"/>
      <c r="Z157" s="1215">
        <f t="shared" si="57"/>
        <v>0</v>
      </c>
      <c r="AA157" s="1255" t="str">
        <f t="shared" si="50"/>
        <v>OK</v>
      </c>
    </row>
    <row r="158" spans="2:27" s="518" customFormat="1" ht="16.5" thickBot="1" x14ac:dyDescent="0.3">
      <c r="B158" s="2584" t="s">
        <v>270</v>
      </c>
      <c r="C158" s="1936"/>
      <c r="D158" s="1984">
        <f t="shared" si="51"/>
        <v>0</v>
      </c>
      <c r="E158" s="1992"/>
      <c r="F158" s="1993"/>
      <c r="G158" s="1991">
        <f t="shared" si="52"/>
        <v>0</v>
      </c>
      <c r="H158" s="1939"/>
      <c r="I158" s="1940"/>
      <c r="J158" s="1991">
        <f t="shared" si="53"/>
        <v>0</v>
      </c>
      <c r="K158" s="2006"/>
      <c r="L158" s="1940"/>
      <c r="M158" s="1991">
        <f t="shared" si="54"/>
        <v>0</v>
      </c>
      <c r="N158" s="1968"/>
      <c r="O158" s="2006"/>
      <c r="P158" s="1991">
        <f t="shared" si="55"/>
        <v>0</v>
      </c>
      <c r="Q158" s="1940"/>
      <c r="R158" s="1940"/>
      <c r="S158" s="1991">
        <f t="shared" si="56"/>
        <v>0</v>
      </c>
      <c r="T158" s="1941"/>
      <c r="U158" s="1942"/>
      <c r="V158" s="1940"/>
      <c r="W158" s="1942"/>
      <c r="X158" s="2007"/>
      <c r="Y158" s="1941"/>
      <c r="Z158" s="1215">
        <f t="shared" si="57"/>
        <v>0</v>
      </c>
      <c r="AA158" s="1255" t="str">
        <f t="shared" si="50"/>
        <v>OK</v>
      </c>
    </row>
    <row r="159" spans="2:27" s="518" customFormat="1" ht="32.25" thickBot="1" x14ac:dyDescent="0.3">
      <c r="B159" s="2584" t="s">
        <v>271</v>
      </c>
      <c r="C159" s="1936"/>
      <c r="D159" s="1984">
        <f t="shared" si="51"/>
        <v>0</v>
      </c>
      <c r="E159" s="1992"/>
      <c r="F159" s="1993"/>
      <c r="G159" s="1991">
        <f t="shared" si="52"/>
        <v>0</v>
      </c>
      <c r="H159" s="1939"/>
      <c r="I159" s="1940"/>
      <c r="J159" s="1991">
        <f t="shared" si="53"/>
        <v>0</v>
      </c>
      <c r="K159" s="2006"/>
      <c r="L159" s="1940"/>
      <c r="M159" s="1991">
        <f t="shared" si="54"/>
        <v>0</v>
      </c>
      <c r="N159" s="1942"/>
      <c r="O159" s="1940"/>
      <c r="P159" s="1991">
        <f t="shared" si="55"/>
        <v>0</v>
      </c>
      <c r="Q159" s="1940"/>
      <c r="R159" s="1940"/>
      <c r="S159" s="1991">
        <f t="shared" si="56"/>
        <v>0</v>
      </c>
      <c r="T159" s="1941"/>
      <c r="U159" s="1942"/>
      <c r="V159" s="1940"/>
      <c r="W159" s="1942"/>
      <c r="X159" s="2007"/>
      <c r="Y159" s="1941"/>
      <c r="Z159" s="1215">
        <f t="shared" si="57"/>
        <v>0</v>
      </c>
      <c r="AA159" s="1255" t="str">
        <f t="shared" si="50"/>
        <v>OK</v>
      </c>
    </row>
    <row r="160" spans="2:27" s="518" customFormat="1" ht="32.25" thickBot="1" x14ac:dyDescent="0.3">
      <c r="B160" s="2584" t="s">
        <v>272</v>
      </c>
      <c r="C160" s="1936"/>
      <c r="D160" s="1984">
        <f t="shared" si="51"/>
        <v>0</v>
      </c>
      <c r="E160" s="1992"/>
      <c r="F160" s="1993"/>
      <c r="G160" s="1991">
        <f t="shared" si="52"/>
        <v>0</v>
      </c>
      <c r="H160" s="1992"/>
      <c r="I160" s="1993"/>
      <c r="J160" s="1991">
        <f t="shared" si="53"/>
        <v>0</v>
      </c>
      <c r="K160" s="2008"/>
      <c r="L160" s="1993"/>
      <c r="M160" s="1991">
        <f t="shared" si="54"/>
        <v>0</v>
      </c>
      <c r="N160" s="2009"/>
      <c r="O160" s="1993"/>
      <c r="P160" s="1991">
        <f t="shared" si="55"/>
        <v>0</v>
      </c>
      <c r="Q160" s="1993"/>
      <c r="R160" s="1993"/>
      <c r="S160" s="1991">
        <f t="shared" si="56"/>
        <v>0</v>
      </c>
      <c r="T160" s="2011"/>
      <c r="U160" s="2009"/>
      <c r="V160" s="1993"/>
      <c r="W160" s="2009"/>
      <c r="X160" s="2010"/>
      <c r="Y160" s="2011"/>
      <c r="Z160" s="1215">
        <f t="shared" si="57"/>
        <v>0</v>
      </c>
      <c r="AA160" s="1255" t="str">
        <f t="shared" si="50"/>
        <v>OK</v>
      </c>
    </row>
    <row r="161" spans="2:27" s="518" customFormat="1" ht="32.25" thickBot="1" x14ac:dyDescent="0.3">
      <c r="B161" s="2584" t="s">
        <v>273</v>
      </c>
      <c r="C161" s="1936"/>
      <c r="D161" s="1984">
        <f t="shared" si="51"/>
        <v>0</v>
      </c>
      <c r="E161" s="1992"/>
      <c r="F161" s="1993"/>
      <c r="G161" s="1991">
        <f t="shared" si="52"/>
        <v>0</v>
      </c>
      <c r="H161" s="1992"/>
      <c r="I161" s="1993"/>
      <c r="J161" s="1991">
        <f t="shared" si="53"/>
        <v>0</v>
      </c>
      <c r="K161" s="2008"/>
      <c r="L161" s="1993"/>
      <c r="M161" s="1991">
        <f t="shared" si="54"/>
        <v>0</v>
      </c>
      <c r="N161" s="2009"/>
      <c r="O161" s="1993"/>
      <c r="P161" s="1991">
        <f t="shared" si="55"/>
        <v>0</v>
      </c>
      <c r="Q161" s="1993"/>
      <c r="R161" s="1993"/>
      <c r="S161" s="1991">
        <f t="shared" si="56"/>
        <v>0</v>
      </c>
      <c r="T161" s="2011"/>
      <c r="U161" s="2009"/>
      <c r="V161" s="1993"/>
      <c r="W161" s="2009"/>
      <c r="X161" s="2010"/>
      <c r="Y161" s="2011"/>
      <c r="Z161" s="1215">
        <f t="shared" si="57"/>
        <v>0</v>
      </c>
      <c r="AA161" s="1255" t="str">
        <f t="shared" si="50"/>
        <v>OK</v>
      </c>
    </row>
    <row r="162" spans="2:27" s="518" customFormat="1" ht="38.25" customHeight="1" thickBot="1" x14ac:dyDescent="0.3">
      <c r="B162" s="2584" t="s">
        <v>274</v>
      </c>
      <c r="C162" s="1957"/>
      <c r="D162" s="1984">
        <f t="shared" si="51"/>
        <v>0</v>
      </c>
      <c r="E162" s="2035"/>
      <c r="F162" s="2036"/>
      <c r="G162" s="1991">
        <f t="shared" si="52"/>
        <v>0</v>
      </c>
      <c r="H162" s="2037"/>
      <c r="I162" s="2038"/>
      <c r="J162" s="1991">
        <f t="shared" si="53"/>
        <v>0</v>
      </c>
      <c r="K162" s="2039"/>
      <c r="L162" s="2038"/>
      <c r="M162" s="1991">
        <f t="shared" si="54"/>
        <v>0</v>
      </c>
      <c r="N162" s="1982"/>
      <c r="O162" s="2038"/>
      <c r="P162" s="1991">
        <f t="shared" si="55"/>
        <v>0</v>
      </c>
      <c r="Q162" s="1979"/>
      <c r="R162" s="2038"/>
      <c r="S162" s="1991">
        <f t="shared" si="56"/>
        <v>0</v>
      </c>
      <c r="T162" s="2040"/>
      <c r="U162" s="1982"/>
      <c r="V162" s="1979"/>
      <c r="W162" s="1979"/>
      <c r="X162" s="1982"/>
      <c r="Y162" s="2040"/>
      <c r="Z162" s="1215">
        <f t="shared" si="57"/>
        <v>0</v>
      </c>
      <c r="AA162" s="1255" t="str">
        <f t="shared" si="50"/>
        <v>OK</v>
      </c>
    </row>
    <row r="163" spans="2:27" ht="31.15" customHeight="1" thickBot="1" x14ac:dyDescent="0.25">
      <c r="B163" s="236" t="s">
        <v>275</v>
      </c>
      <c r="C163" s="1029">
        <f>SUM(C111:C114)+SUM(C115:C125)+SUM(C136:C139)+C146+C151+C152+SUM(C155:C160)+C161+C162</f>
        <v>0</v>
      </c>
      <c r="D163" s="1024">
        <f>SUM(D111:D114)+SUM(D115:D125)+SUM(D136:D139)+D146+D151+D152+SUM(D155:D160)+D161+D162</f>
        <v>0</v>
      </c>
      <c r="E163" s="1029">
        <f>SUM(E111:E114)+SUM(E115:E125)+SUM(E136:E139)+E146+E151+E152+SUM(E155:E160)+E161+E162</f>
        <v>0</v>
      </c>
      <c r="F163" s="1027">
        <f t="shared" ref="F163:T163" si="73">SUM(F111:F114)+SUM(F115:F125)+SUM(F136:F139)+F146+F151+F152+SUM(F155:F160)+F161+F162</f>
        <v>0</v>
      </c>
      <c r="G163" s="1025">
        <f t="shared" si="73"/>
        <v>0</v>
      </c>
      <c r="H163" s="1029">
        <f t="shared" si="73"/>
        <v>0</v>
      </c>
      <c r="I163" s="1027">
        <f t="shared" si="73"/>
        <v>0</v>
      </c>
      <c r="J163" s="1025">
        <f t="shared" si="73"/>
        <v>0</v>
      </c>
      <c r="K163" s="1029">
        <f t="shared" si="73"/>
        <v>0</v>
      </c>
      <c r="L163" s="1027">
        <f t="shared" si="73"/>
        <v>0</v>
      </c>
      <c r="M163" s="1030">
        <f t="shared" si="73"/>
        <v>0</v>
      </c>
      <c r="N163" s="1025">
        <f t="shared" si="73"/>
        <v>0</v>
      </c>
      <c r="O163" s="1026">
        <f t="shared" si="73"/>
        <v>0</v>
      </c>
      <c r="P163" s="1030">
        <f t="shared" si="73"/>
        <v>0</v>
      </c>
      <c r="Q163" s="1299">
        <f t="shared" si="73"/>
        <v>0</v>
      </c>
      <c r="R163" s="1025">
        <f t="shared" si="73"/>
        <v>0</v>
      </c>
      <c r="S163" s="1030">
        <f t="shared" si="73"/>
        <v>0</v>
      </c>
      <c r="T163" s="1029">
        <f t="shared" si="73"/>
        <v>0</v>
      </c>
      <c r="U163" s="1029">
        <f t="shared" ref="U163:Z163" si="74">SUM(U111:U114)+SUM(U115:U125)+SUM(U136:U139)+U146+U151+U152+SUM(U155:U160)+U161+U162</f>
        <v>0</v>
      </c>
      <c r="V163" s="1027">
        <f t="shared" si="74"/>
        <v>0</v>
      </c>
      <c r="W163" s="1027">
        <f t="shared" si="74"/>
        <v>0</v>
      </c>
      <c r="X163" s="1028">
        <f t="shared" si="74"/>
        <v>0</v>
      </c>
      <c r="Y163" s="1029">
        <f t="shared" si="74"/>
        <v>0</v>
      </c>
      <c r="Z163" s="1024">
        <f t="shared" si="74"/>
        <v>0</v>
      </c>
      <c r="AA163" s="1255" t="str">
        <f t="shared" si="50"/>
        <v>OK</v>
      </c>
    </row>
    <row r="164" spans="2:27" ht="27" customHeight="1" thickBot="1" x14ac:dyDescent="0.25">
      <c r="B164" s="1180" t="s">
        <v>559</v>
      </c>
      <c r="C164" s="1043">
        <f>SUM(C111:C118)+C125</f>
        <v>0</v>
      </c>
      <c r="D164" s="1239">
        <f>SUM(D111:D118)+D125</f>
        <v>0</v>
      </c>
      <c r="E164" s="1239">
        <f>SUM(E111:E118)+E125</f>
        <v>0</v>
      </c>
      <c r="F164" s="1296">
        <f t="shared" ref="F164:T164" si="75">SUM(F111:F118)+F125</f>
        <v>0</v>
      </c>
      <c r="G164" s="1294">
        <f t="shared" si="75"/>
        <v>0</v>
      </c>
      <c r="H164" s="1239">
        <f t="shared" si="75"/>
        <v>0</v>
      </c>
      <c r="I164" s="1296">
        <f t="shared" si="75"/>
        <v>0</v>
      </c>
      <c r="J164" s="1294">
        <f>SUM(J111:J118)+J125</f>
        <v>0</v>
      </c>
      <c r="K164" s="1239">
        <f t="shared" si="75"/>
        <v>0</v>
      </c>
      <c r="L164" s="1296">
        <f t="shared" si="75"/>
        <v>0</v>
      </c>
      <c r="M164" s="1298">
        <f t="shared" si="75"/>
        <v>0</v>
      </c>
      <c r="N164" s="1294">
        <f t="shared" si="75"/>
        <v>0</v>
      </c>
      <c r="O164" s="1297">
        <f t="shared" si="75"/>
        <v>0</v>
      </c>
      <c r="P164" s="1298">
        <f t="shared" si="75"/>
        <v>0</v>
      </c>
      <c r="Q164" s="1295">
        <f t="shared" si="75"/>
        <v>0</v>
      </c>
      <c r="R164" s="1294">
        <f t="shared" si="75"/>
        <v>0</v>
      </c>
      <c r="S164" s="1298">
        <f t="shared" si="75"/>
        <v>0</v>
      </c>
      <c r="T164" s="1239">
        <f t="shared" si="75"/>
        <v>0</v>
      </c>
      <c r="U164" s="1239">
        <f t="shared" ref="U164:Z164" si="76">SUM(U111:U118)+U125</f>
        <v>0</v>
      </c>
      <c r="V164" s="1296">
        <f t="shared" si="76"/>
        <v>0</v>
      </c>
      <c r="W164" s="1296">
        <f t="shared" si="76"/>
        <v>0</v>
      </c>
      <c r="X164" s="1294">
        <f t="shared" si="76"/>
        <v>0</v>
      </c>
      <c r="Y164" s="1239">
        <f t="shared" si="76"/>
        <v>0</v>
      </c>
      <c r="Z164" s="1240">
        <f t="shared" si="76"/>
        <v>0</v>
      </c>
      <c r="AA164" s="1255" t="str">
        <f t="shared" si="50"/>
        <v>OK</v>
      </c>
    </row>
    <row r="165" spans="2:27" ht="27" customHeight="1" x14ac:dyDescent="0.2"/>
    <row r="166" spans="2:27" ht="15.75" x14ac:dyDescent="0.25">
      <c r="B166" s="147" t="s">
        <v>44</v>
      </c>
      <c r="C166" s="147"/>
    </row>
    <row r="167" spans="2:27" ht="15.75" x14ac:dyDescent="0.25">
      <c r="B167" s="2042" t="s">
        <v>562</v>
      </c>
      <c r="C167" s="353"/>
    </row>
    <row r="168" spans="2:27" x14ac:dyDescent="0.2">
      <c r="B168" s="148" t="s">
        <v>747</v>
      </c>
    </row>
    <row r="169" spans="2:27" x14ac:dyDescent="0.2">
      <c r="B169" s="148" t="s">
        <v>616</v>
      </c>
    </row>
    <row r="170" spans="2:27" ht="15.75" x14ac:dyDescent="0.25">
      <c r="B170" s="1301" t="s">
        <v>742</v>
      </c>
      <c r="C170" s="2041"/>
    </row>
    <row r="171" spans="2:27" ht="15.75" x14ac:dyDescent="0.25">
      <c r="B171" s="1301" t="s">
        <v>743</v>
      </c>
      <c r="C171" s="2041"/>
    </row>
  </sheetData>
  <sheetProtection formatCells="0" formatColumns="0" formatRows="0" insertRows="0"/>
  <mergeCells count="30">
    <mergeCell ref="C5:D5"/>
    <mergeCell ref="C6:D6"/>
    <mergeCell ref="Z11:Z13"/>
    <mergeCell ref="T12:T14"/>
    <mergeCell ref="Y12:Y14"/>
    <mergeCell ref="D11:Y11"/>
    <mergeCell ref="D12:D14"/>
    <mergeCell ref="U12:X13"/>
    <mergeCell ref="K13:M13"/>
    <mergeCell ref="N13:P13"/>
    <mergeCell ref="Q13:S13"/>
    <mergeCell ref="H12:S12"/>
    <mergeCell ref="Z105:Z106"/>
    <mergeCell ref="T106:T108"/>
    <mergeCell ref="Y106:Y108"/>
    <mergeCell ref="Q107:S107"/>
    <mergeCell ref="D105:Y105"/>
    <mergeCell ref="D106:D108"/>
    <mergeCell ref="U106:X107"/>
    <mergeCell ref="E106:G107"/>
    <mergeCell ref="H107:J107"/>
    <mergeCell ref="K107:M107"/>
    <mergeCell ref="N107:P107"/>
    <mergeCell ref="H106:S106"/>
    <mergeCell ref="B11:B15"/>
    <mergeCell ref="B105:B109"/>
    <mergeCell ref="C11:C14"/>
    <mergeCell ref="C105:C108"/>
    <mergeCell ref="H13:J13"/>
    <mergeCell ref="E12:G13"/>
  </mergeCells>
  <phoneticPr fontId="43" type="noConversion"/>
  <conditionalFormatting sqref="C95:D95">
    <cfRule type="expression" dxfId="16" priority="7">
      <formula>C95="ERR!"</formula>
    </cfRule>
  </conditionalFormatting>
  <conditionalFormatting sqref="AA17:AA93">
    <cfRule type="expression" dxfId="15" priority="2">
      <formula>AA17="ERR!"</formula>
    </cfRule>
  </conditionalFormatting>
  <conditionalFormatting sqref="AA111:AA164">
    <cfRule type="expression" dxfId="14" priority="1">
      <formula>AA111="ERR!"</formula>
    </cfRule>
  </conditionalFormatting>
  <dataValidations count="1">
    <dataValidation type="list" allowBlank="1" showInputMessage="1" showErrorMessage="1" sqref="D4" xr:uid="{60C00FA8-CC76-48B7-B73D-49EC7A745748}">
      <formula1>$AK$4:$AK$5</formula1>
    </dataValidation>
  </dataValidations>
  <pageMargins left="0.23622047244094491" right="3.937007874015748E-2" top="0" bottom="0" header="0.31496062992125984" footer="0.19685039370078741"/>
  <pageSetup paperSize="9" scale="32" fitToHeight="0" orientation="landscape" r:id="rId1"/>
  <headerFooter alignWithMargins="0">
    <oddHeader>&amp;RMacheta A1</oddHeader>
    <oddFooter>&amp;RPag. &amp;P</oddFooter>
  </headerFooter>
  <rowBreaks count="3" manualBreakCount="3">
    <brk id="64" max="16383" man="1"/>
    <brk id="102" max="16383" man="1"/>
    <brk id="164" max="2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4EE7-29C1-4EE5-9D66-C3EF5503E6B6}">
  <sheetPr>
    <tabColor rgb="FF7030A0"/>
    <pageSetUpPr fitToPage="1"/>
  </sheetPr>
  <dimension ref="B1:AI94"/>
  <sheetViews>
    <sheetView zoomScale="85" zoomScaleNormal="85" zoomScaleSheetLayoutView="130" workbookViewId="0">
      <pane xSplit="2" ySplit="15" topLeftCell="C16" activePane="bottomRight" state="frozen"/>
      <selection pane="topRight" activeCell="C1" sqref="C1"/>
      <selection pane="bottomLeft" activeCell="A15" sqref="A15"/>
      <selection pane="bottomRight" activeCell="C4" sqref="C4"/>
    </sheetView>
  </sheetViews>
  <sheetFormatPr defaultColWidth="9.140625" defaultRowHeight="15" x14ac:dyDescent="0.2"/>
  <cols>
    <col min="1" max="1" width="5.7109375" style="148" customWidth="1"/>
    <col min="2" max="2" width="69.42578125" style="148" customWidth="1"/>
    <col min="3" max="3" width="19.42578125" style="148" customWidth="1"/>
    <col min="4" max="4" width="18.42578125" style="148" customWidth="1"/>
    <col min="5" max="5" width="15.42578125" style="148" customWidth="1"/>
    <col min="6" max="6" width="22.7109375" style="148" customWidth="1"/>
    <col min="7" max="7" width="17.42578125" style="148" customWidth="1"/>
    <col min="8" max="8" width="16.5703125" style="148" customWidth="1"/>
    <col min="9" max="9" width="15" style="148" customWidth="1"/>
    <col min="10" max="10" width="16" style="148" customWidth="1"/>
    <col min="11" max="11" width="18.140625" style="148" customWidth="1"/>
    <col min="12" max="12" width="15.5703125" style="148" customWidth="1"/>
    <col min="13" max="13" width="14.140625" style="148" bestFit="1" customWidth="1"/>
    <col min="14" max="15" width="16.140625" style="148" customWidth="1"/>
    <col min="16" max="16" width="21.28515625" style="148" customWidth="1"/>
    <col min="17" max="17" width="10.85546875" style="148" customWidth="1"/>
    <col min="18" max="18" width="16.42578125" style="148" customWidth="1"/>
    <col min="19" max="16384" width="9.140625" style="148"/>
  </cols>
  <sheetData>
    <row r="1" spans="2:32" ht="21" customHeight="1" x14ac:dyDescent="0.35">
      <c r="B1" s="184" t="s">
        <v>100</v>
      </c>
      <c r="C1" s="171" t="str">
        <f>'A1-ECR_12M'!C1</f>
        <v>Denumire operator</v>
      </c>
      <c r="D1" s="172"/>
      <c r="E1" s="172"/>
      <c r="F1" s="172"/>
      <c r="G1" s="173"/>
      <c r="K1" s="182"/>
      <c r="P1" s="756" t="s">
        <v>394</v>
      </c>
    </row>
    <row r="2" spans="2:32" ht="18.600000000000001" customHeight="1" thickBot="1" x14ac:dyDescent="0.3">
      <c r="B2" s="185" t="s">
        <v>95</v>
      </c>
      <c r="C2" s="2349" t="str">
        <f>'A1-ECR_12M'!C2</f>
        <v>zz.ll.aaaa</v>
      </c>
      <c r="D2" s="180"/>
      <c r="E2" s="180"/>
      <c r="F2" s="180"/>
      <c r="G2" s="181"/>
      <c r="K2" s="122"/>
      <c r="P2" s="147"/>
    </row>
    <row r="3" spans="2:32" ht="18.600000000000001" customHeight="1" thickBot="1" x14ac:dyDescent="0.3">
      <c r="B3" s="232" t="s">
        <v>450</v>
      </c>
      <c r="C3" s="2596">
        <f>'A1-ECR_12M'!$C$3</f>
        <v>2026</v>
      </c>
      <c r="D3" s="208"/>
      <c r="E3" s="208"/>
      <c r="F3" s="209"/>
      <c r="G3" s="234"/>
      <c r="K3" s="122"/>
      <c r="P3" s="147"/>
    </row>
    <row r="4" spans="2:32" ht="30" customHeight="1" x14ac:dyDescent="0.25">
      <c r="B4" s="186" t="s">
        <v>182</v>
      </c>
      <c r="C4" s="2592" t="s">
        <v>104</v>
      </c>
      <c r="D4" s="251" t="str">
        <f>'A1-ECR_12M'!D4</f>
        <v>SACET</v>
      </c>
      <c r="E4" s="2591" t="s">
        <v>132</v>
      </c>
      <c r="F4" s="251" t="str">
        <f>'A1-ECR_12M'!F4</f>
        <v>nr.</v>
      </c>
      <c r="G4" s="2346" t="str">
        <f>'A1-ECR_12M'!G4</f>
        <v>zz.ll.aaa</v>
      </c>
      <c r="K4" s="183"/>
      <c r="P4" s="147"/>
    </row>
    <row r="5" spans="2:32" ht="19.149999999999999" customHeight="1" x14ac:dyDescent="0.25">
      <c r="B5" s="187" t="s">
        <v>10</v>
      </c>
      <c r="C5" s="174" t="str">
        <f>'A1-ECR_12M'!C5</f>
        <v>Localitate</v>
      </c>
      <c r="D5" s="175"/>
      <c r="E5" s="175"/>
      <c r="F5" s="175"/>
      <c r="G5" s="176"/>
      <c r="K5" s="182"/>
      <c r="P5" s="147"/>
    </row>
    <row r="6" spans="2:32" ht="22.5" customHeight="1" thickBot="1" x14ac:dyDescent="0.3">
      <c r="B6" s="118" t="s">
        <v>30</v>
      </c>
      <c r="C6" s="177" t="str">
        <f>'A1-ECR_12M'!C6</f>
        <v>Județ</v>
      </c>
      <c r="D6" s="178"/>
      <c r="E6" s="178"/>
      <c r="F6" s="178"/>
      <c r="G6" s="179"/>
      <c r="K6" s="182"/>
      <c r="P6" s="147"/>
    </row>
    <row r="7" spans="2:32" ht="15.75" x14ac:dyDescent="0.25">
      <c r="B7" s="147"/>
      <c r="C7" s="147"/>
    </row>
    <row r="8" spans="2:32" s="149" customFormat="1" ht="18" x14ac:dyDescent="0.25">
      <c r="B8" s="516" t="s">
        <v>417</v>
      </c>
      <c r="C8" s="516"/>
      <c r="G8" s="147"/>
      <c r="H8" s="147"/>
      <c r="I8" s="147"/>
      <c r="J8" s="147"/>
      <c r="K8" s="147"/>
      <c r="L8" s="147"/>
      <c r="M8" s="147"/>
      <c r="N8" s="147"/>
      <c r="O8" s="147"/>
      <c r="P8" s="147"/>
    </row>
    <row r="9" spans="2:32" s="149" customFormat="1" ht="15.75" x14ac:dyDescent="0.25">
      <c r="B9" s="239"/>
      <c r="C9" s="239"/>
      <c r="G9" s="147"/>
      <c r="H9" s="147"/>
      <c r="I9" s="147"/>
      <c r="J9" s="147"/>
      <c r="K9" s="147"/>
      <c r="L9" s="147"/>
      <c r="M9" s="147"/>
      <c r="N9" s="147"/>
      <c r="O9" s="147"/>
      <c r="P9" s="147"/>
    </row>
    <row r="10" spans="2:32" s="149" customFormat="1" ht="16.5" thickBot="1" x14ac:dyDescent="0.3">
      <c r="B10" s="519" t="s">
        <v>418</v>
      </c>
      <c r="C10" s="519"/>
      <c r="D10" s="150"/>
      <c r="F10" s="238" t="s">
        <v>304</v>
      </c>
      <c r="G10" s="238">
        <f>C3</f>
        <v>2026</v>
      </c>
      <c r="I10" s="150"/>
      <c r="J10" s="150"/>
      <c r="K10" s="150"/>
    </row>
    <row r="11" spans="2:32" ht="20.45" customHeight="1" thickBot="1" x14ac:dyDescent="0.25">
      <c r="B11" s="2901" t="s">
        <v>188</v>
      </c>
      <c r="C11" s="2904" t="s">
        <v>455</v>
      </c>
      <c r="D11" s="2935" t="s">
        <v>239</v>
      </c>
      <c r="E11" s="2936"/>
      <c r="F11" s="2936"/>
      <c r="G11" s="2936"/>
      <c r="H11" s="2936"/>
      <c r="I11" s="2936"/>
      <c r="J11" s="2936"/>
      <c r="K11" s="2936"/>
      <c r="L11" s="2936"/>
      <c r="M11" s="2936"/>
      <c r="N11" s="2936"/>
      <c r="O11" s="2937"/>
      <c r="P11" s="2942" t="s">
        <v>319</v>
      </c>
    </row>
    <row r="12" spans="2:32" ht="24.6" customHeight="1" thickBot="1" x14ac:dyDescent="0.25">
      <c r="B12" s="2902"/>
      <c r="C12" s="2905"/>
      <c r="D12" s="2902" t="s">
        <v>548</v>
      </c>
      <c r="E12" s="2902" t="s">
        <v>283</v>
      </c>
      <c r="F12" s="2950" t="s">
        <v>680</v>
      </c>
      <c r="G12" s="2951"/>
      <c r="H12" s="2951"/>
      <c r="I12" s="2951"/>
      <c r="J12" s="2943" t="s">
        <v>4</v>
      </c>
      <c r="K12" s="2950" t="s">
        <v>744</v>
      </c>
      <c r="L12" s="2951"/>
      <c r="M12" s="2951"/>
      <c r="N12" s="2946"/>
      <c r="O12" s="2943" t="s">
        <v>241</v>
      </c>
      <c r="P12" s="2944"/>
    </row>
    <row r="13" spans="2:32" ht="87" customHeight="1" thickBot="1" x14ac:dyDescent="0.25">
      <c r="B13" s="2902"/>
      <c r="C13" s="2906"/>
      <c r="D13" s="2902"/>
      <c r="E13" s="2902"/>
      <c r="F13" s="244" t="s">
        <v>305</v>
      </c>
      <c r="G13" s="206" t="s">
        <v>745</v>
      </c>
      <c r="H13" s="206" t="s">
        <v>657</v>
      </c>
      <c r="I13" s="2533" t="s">
        <v>313</v>
      </c>
      <c r="J13" s="2944"/>
      <c r="K13" s="244" t="s">
        <v>308</v>
      </c>
      <c r="L13" s="245" t="s">
        <v>309</v>
      </c>
      <c r="M13" s="246" t="s">
        <v>310</v>
      </c>
      <c r="N13" s="573" t="s">
        <v>311</v>
      </c>
      <c r="O13" s="2944"/>
      <c r="P13" s="153" t="s">
        <v>240</v>
      </c>
    </row>
    <row r="14" spans="2:32" ht="22.15" customHeight="1" thickBot="1" x14ac:dyDescent="0.25">
      <c r="B14" s="2903"/>
      <c r="C14" s="236" t="s">
        <v>186</v>
      </c>
      <c r="D14" s="236" t="s">
        <v>186</v>
      </c>
      <c r="E14" s="236" t="s">
        <v>186</v>
      </c>
      <c r="F14" s="154" t="s">
        <v>186</v>
      </c>
      <c r="G14" s="206" t="s">
        <v>186</v>
      </c>
      <c r="H14" s="206" t="s">
        <v>186</v>
      </c>
      <c r="I14" s="169" t="s">
        <v>186</v>
      </c>
      <c r="J14" s="154" t="s">
        <v>186</v>
      </c>
      <c r="K14" s="154" t="s">
        <v>186</v>
      </c>
      <c r="L14" s="206" t="s">
        <v>186</v>
      </c>
      <c r="M14" s="169" t="s">
        <v>186</v>
      </c>
      <c r="N14" s="574" t="s">
        <v>186</v>
      </c>
      <c r="O14" s="154" t="s">
        <v>186</v>
      </c>
      <c r="P14" s="156" t="s">
        <v>186</v>
      </c>
    </row>
    <row r="15" spans="2:32" ht="16.5" thickBot="1" x14ac:dyDescent="0.25">
      <c r="B15" s="155">
        <v>0</v>
      </c>
      <c r="C15" s="155"/>
      <c r="D15" s="155">
        <v>1</v>
      </c>
      <c r="E15" s="155">
        <v>2</v>
      </c>
      <c r="F15" s="151">
        <v>3</v>
      </c>
      <c r="G15" s="207">
        <v>4</v>
      </c>
      <c r="H15" s="207">
        <v>5</v>
      </c>
      <c r="I15" s="168">
        <v>6</v>
      </c>
      <c r="J15" s="151">
        <v>7</v>
      </c>
      <c r="K15" s="151">
        <v>8</v>
      </c>
      <c r="L15" s="207">
        <v>9</v>
      </c>
      <c r="M15" s="152">
        <v>10</v>
      </c>
      <c r="N15" s="575">
        <v>11</v>
      </c>
      <c r="O15" s="151">
        <v>12</v>
      </c>
      <c r="P15" s="156">
        <v>13</v>
      </c>
    </row>
    <row r="16" spans="2:32" ht="15.75" x14ac:dyDescent="0.25">
      <c r="B16" s="157" t="s">
        <v>189</v>
      </c>
      <c r="C16" s="1936"/>
      <c r="D16" s="2044">
        <f>SUM(E16:O16)</f>
        <v>0</v>
      </c>
      <c r="E16" s="2045"/>
      <c r="F16" s="2046"/>
      <c r="G16" s="2047"/>
      <c r="H16" s="2048"/>
      <c r="I16" s="2047"/>
      <c r="J16" s="2049"/>
      <c r="K16" s="2049"/>
      <c r="L16" s="2048"/>
      <c r="M16" s="2047"/>
      <c r="N16" s="2050"/>
      <c r="O16" s="2051"/>
      <c r="P16" s="1214">
        <f>C16-D16</f>
        <v>0</v>
      </c>
      <c r="Q16" s="1278" t="str">
        <f t="shared" ref="Q16:Q79" si="0">IF(P16&lt;0,"ERR!","OK")</f>
        <v>OK</v>
      </c>
      <c r="R16" s="568"/>
      <c r="S16" s="568"/>
      <c r="T16" s="568"/>
      <c r="U16" s="568"/>
      <c r="V16" s="568"/>
      <c r="W16" s="568"/>
      <c r="X16" s="568"/>
      <c r="Y16" s="568"/>
      <c r="Z16" s="568"/>
      <c r="AA16" s="568"/>
      <c r="AB16" s="568"/>
      <c r="AC16" s="568"/>
      <c r="AD16" s="568"/>
      <c r="AE16" s="568"/>
      <c r="AF16" s="568"/>
    </row>
    <row r="17" spans="2:32" ht="15.75" x14ac:dyDescent="0.25">
      <c r="B17" s="158" t="s">
        <v>190</v>
      </c>
      <c r="C17" s="1944">
        <f>SUM(C18:C22)</f>
        <v>0</v>
      </c>
      <c r="D17" s="2052">
        <f>SUM(D18:D22)</f>
        <v>0</v>
      </c>
      <c r="E17" s="2052">
        <f>SUM(E18:E22)</f>
        <v>0</v>
      </c>
      <c r="F17" s="2053">
        <f>SUM(F18:F22)</f>
        <v>0</v>
      </c>
      <c r="G17" s="2054">
        <f t="shared" ref="G17:P17" si="1">SUM(G18:G22)</f>
        <v>0</v>
      </c>
      <c r="H17" s="2055">
        <f t="shared" si="1"/>
        <v>0</v>
      </c>
      <c r="I17" s="2056">
        <f t="shared" si="1"/>
        <v>0</v>
      </c>
      <c r="J17" s="2052">
        <f t="shared" si="1"/>
        <v>0</v>
      </c>
      <c r="K17" s="2057">
        <f t="shared" si="1"/>
        <v>0</v>
      </c>
      <c r="L17" s="2055">
        <f t="shared" si="1"/>
        <v>0</v>
      </c>
      <c r="M17" s="2054">
        <f t="shared" si="1"/>
        <v>0</v>
      </c>
      <c r="N17" s="2058">
        <f t="shared" si="1"/>
        <v>0</v>
      </c>
      <c r="O17" s="2052">
        <f t="shared" si="1"/>
        <v>0</v>
      </c>
      <c r="P17" s="1031">
        <f t="shared" si="1"/>
        <v>0</v>
      </c>
      <c r="Q17" s="1279" t="str">
        <f t="shared" si="0"/>
        <v>OK</v>
      </c>
      <c r="R17" s="568"/>
      <c r="S17" s="568"/>
      <c r="T17" s="568"/>
      <c r="U17" s="568"/>
      <c r="V17" s="568"/>
      <c r="W17" s="568"/>
      <c r="X17" s="568"/>
      <c r="Y17" s="568"/>
      <c r="Z17" s="568"/>
      <c r="AA17" s="568"/>
      <c r="AB17" s="568"/>
      <c r="AC17" s="568"/>
      <c r="AD17" s="568"/>
      <c r="AE17" s="568"/>
      <c r="AF17" s="568"/>
    </row>
    <row r="18" spans="2:32" ht="15.75" x14ac:dyDescent="0.25">
      <c r="B18" s="159" t="s">
        <v>191</v>
      </c>
      <c r="C18" s="1935"/>
      <c r="D18" s="2059">
        <f>SUM(E18:O18)</f>
        <v>0</v>
      </c>
      <c r="E18" s="2060"/>
      <c r="F18" s="2061"/>
      <c r="G18" s="2062"/>
      <c r="H18" s="2063"/>
      <c r="I18" s="2062"/>
      <c r="J18" s="2064"/>
      <c r="K18" s="2064"/>
      <c r="L18" s="2063"/>
      <c r="M18" s="2062"/>
      <c r="N18" s="2065"/>
      <c r="O18" s="2066"/>
      <c r="P18" s="1031">
        <f t="shared" ref="P18:P81" si="2">C18-D18</f>
        <v>0</v>
      </c>
      <c r="Q18" s="1279" t="str">
        <f t="shared" si="0"/>
        <v>OK</v>
      </c>
      <c r="R18" s="568"/>
      <c r="S18" s="568"/>
      <c r="T18" s="568"/>
      <c r="U18" s="568"/>
      <c r="V18" s="568"/>
      <c r="W18" s="568"/>
      <c r="X18" s="568"/>
      <c r="Y18" s="568"/>
      <c r="Z18" s="568"/>
      <c r="AA18" s="568"/>
      <c r="AB18" s="568"/>
      <c r="AC18" s="568"/>
      <c r="AD18" s="568"/>
      <c r="AE18" s="568"/>
      <c r="AF18" s="568"/>
    </row>
    <row r="19" spans="2:32" ht="15.75" x14ac:dyDescent="0.25">
      <c r="B19" s="159" t="s">
        <v>192</v>
      </c>
      <c r="C19" s="1935"/>
      <c r="D19" s="2059">
        <f t="shared" ref="D19:D82" si="3">SUM(E19:O19)</f>
        <v>0</v>
      </c>
      <c r="E19" s="2060"/>
      <c r="F19" s="2061"/>
      <c r="G19" s="2062"/>
      <c r="H19" s="2063"/>
      <c r="I19" s="2062"/>
      <c r="J19" s="2064"/>
      <c r="K19" s="2064"/>
      <c r="L19" s="2063"/>
      <c r="M19" s="2062"/>
      <c r="N19" s="2065"/>
      <c r="O19" s="2066"/>
      <c r="P19" s="1031">
        <f t="shared" si="2"/>
        <v>0</v>
      </c>
      <c r="Q19" s="1279" t="str">
        <f t="shared" si="0"/>
        <v>OK</v>
      </c>
      <c r="R19" s="568"/>
      <c r="S19" s="568"/>
      <c r="T19" s="568"/>
      <c r="U19" s="568"/>
      <c r="V19" s="568"/>
      <c r="W19" s="568"/>
      <c r="X19" s="568"/>
      <c r="Y19" s="568"/>
      <c r="Z19" s="568"/>
      <c r="AA19" s="568"/>
      <c r="AB19" s="568"/>
      <c r="AC19" s="568"/>
      <c r="AD19" s="568"/>
      <c r="AE19" s="568"/>
      <c r="AF19" s="568"/>
    </row>
    <row r="20" spans="2:32" ht="15.75" x14ac:dyDescent="0.25">
      <c r="B20" s="159" t="s">
        <v>193</v>
      </c>
      <c r="C20" s="1935"/>
      <c r="D20" s="2059">
        <f>SUM(E20:O20)</f>
        <v>0</v>
      </c>
      <c r="E20" s="2060"/>
      <c r="F20" s="2061"/>
      <c r="G20" s="2062"/>
      <c r="H20" s="2063"/>
      <c r="I20" s="2062"/>
      <c r="J20" s="2064"/>
      <c r="K20" s="2064"/>
      <c r="L20" s="2063"/>
      <c r="M20" s="2062"/>
      <c r="N20" s="2065"/>
      <c r="O20" s="2066"/>
      <c r="P20" s="1031">
        <f t="shared" si="2"/>
        <v>0</v>
      </c>
      <c r="Q20" s="1279" t="str">
        <f t="shared" si="0"/>
        <v>OK</v>
      </c>
      <c r="R20" s="568"/>
      <c r="S20" s="568"/>
      <c r="T20" s="568"/>
      <c r="U20" s="568"/>
      <c r="V20" s="568"/>
      <c r="W20" s="568"/>
      <c r="X20" s="568"/>
      <c r="Y20" s="568"/>
      <c r="Z20" s="568"/>
      <c r="AA20" s="568"/>
      <c r="AB20" s="568"/>
      <c r="AC20" s="568"/>
      <c r="AD20" s="568"/>
      <c r="AE20" s="568"/>
      <c r="AF20" s="568"/>
    </row>
    <row r="21" spans="2:32" ht="15.75" x14ac:dyDescent="0.25">
      <c r="B21" s="159" t="s">
        <v>194</v>
      </c>
      <c r="C21" s="1935"/>
      <c r="D21" s="2059">
        <f t="shared" si="3"/>
        <v>0</v>
      </c>
      <c r="E21" s="2060"/>
      <c r="F21" s="2061"/>
      <c r="G21" s="2062"/>
      <c r="H21" s="2063"/>
      <c r="I21" s="2062"/>
      <c r="J21" s="2064"/>
      <c r="K21" s="2064"/>
      <c r="L21" s="2063"/>
      <c r="M21" s="2062"/>
      <c r="N21" s="2065"/>
      <c r="O21" s="2066"/>
      <c r="P21" s="1031">
        <f t="shared" si="2"/>
        <v>0</v>
      </c>
      <c r="Q21" s="1279" t="str">
        <f t="shared" si="0"/>
        <v>OK</v>
      </c>
      <c r="R21" s="568"/>
      <c r="S21" s="568"/>
      <c r="T21" s="568"/>
      <c r="U21" s="568"/>
      <c r="V21" s="568"/>
      <c r="W21" s="568"/>
      <c r="X21" s="568"/>
      <c r="Y21" s="568"/>
      <c r="Z21" s="568"/>
      <c r="AA21" s="568"/>
      <c r="AB21" s="568"/>
      <c r="AC21" s="568"/>
      <c r="AD21" s="568"/>
      <c r="AE21" s="568"/>
      <c r="AF21" s="568"/>
    </row>
    <row r="22" spans="2:32" ht="15.75" x14ac:dyDescent="0.25">
      <c r="B22" s="159" t="s">
        <v>195</v>
      </c>
      <c r="C22" s="1935"/>
      <c r="D22" s="1926">
        <f t="shared" si="3"/>
        <v>0</v>
      </c>
      <c r="E22" s="2060"/>
      <c r="F22" s="2061"/>
      <c r="G22" s="2062"/>
      <c r="H22" s="2063"/>
      <c r="I22" s="2062"/>
      <c r="J22" s="2064"/>
      <c r="K22" s="2064"/>
      <c r="L22" s="2063"/>
      <c r="M22" s="2062"/>
      <c r="N22" s="2065"/>
      <c r="O22" s="2066"/>
      <c r="P22" s="1031">
        <f t="shared" si="2"/>
        <v>0</v>
      </c>
      <c r="Q22" s="1279" t="str">
        <f t="shared" si="0"/>
        <v>OK</v>
      </c>
      <c r="R22" s="568"/>
      <c r="S22" s="568"/>
      <c r="T22" s="568"/>
      <c r="U22" s="568"/>
      <c r="V22" s="568"/>
      <c r="W22" s="568"/>
      <c r="X22" s="568"/>
      <c r="Y22" s="568"/>
      <c r="Z22" s="568"/>
      <c r="AA22" s="568"/>
      <c r="AB22" s="568"/>
      <c r="AC22" s="568"/>
      <c r="AD22" s="568"/>
      <c r="AE22" s="568"/>
      <c r="AF22" s="568"/>
    </row>
    <row r="23" spans="2:32" ht="32.25" customHeight="1" x14ac:dyDescent="0.25">
      <c r="B23" s="567" t="s">
        <v>196</v>
      </c>
      <c r="C23" s="1936"/>
      <c r="D23" s="1908">
        <f t="shared" si="3"/>
        <v>0</v>
      </c>
      <c r="E23" s="1965"/>
      <c r="F23" s="1968"/>
      <c r="G23" s="1942"/>
      <c r="H23" s="1940"/>
      <c r="I23" s="1942"/>
      <c r="J23" s="1939"/>
      <c r="K23" s="1939"/>
      <c r="L23" s="1940"/>
      <c r="M23" s="1942"/>
      <c r="N23" s="1943"/>
      <c r="O23" s="1941"/>
      <c r="P23" s="1031">
        <f t="shared" si="2"/>
        <v>0</v>
      </c>
      <c r="Q23" s="1279" t="str">
        <f t="shared" si="0"/>
        <v>OK</v>
      </c>
      <c r="R23" s="568"/>
      <c r="S23" s="568"/>
      <c r="T23" s="568"/>
      <c r="U23" s="568"/>
      <c r="V23" s="568"/>
      <c r="W23" s="568"/>
      <c r="X23" s="568"/>
      <c r="Y23" s="568"/>
      <c r="Z23" s="568"/>
      <c r="AA23" s="568"/>
      <c r="AB23" s="568"/>
      <c r="AC23" s="568"/>
      <c r="AD23" s="568"/>
      <c r="AE23" s="568"/>
      <c r="AF23" s="568"/>
    </row>
    <row r="24" spans="2:32" ht="15.75" x14ac:dyDescent="0.25">
      <c r="B24" s="160" t="s">
        <v>197</v>
      </c>
      <c r="C24" s="1936"/>
      <c r="D24" s="1908">
        <f t="shared" si="3"/>
        <v>0</v>
      </c>
      <c r="E24" s="2067"/>
      <c r="F24" s="2068"/>
      <c r="G24" s="2069"/>
      <c r="H24" s="2070"/>
      <c r="I24" s="2069"/>
      <c r="J24" s="2071"/>
      <c r="K24" s="2071"/>
      <c r="L24" s="2070"/>
      <c r="M24" s="2069"/>
      <c r="N24" s="2072"/>
      <c r="O24" s="2073"/>
      <c r="P24" s="1031">
        <f t="shared" si="2"/>
        <v>0</v>
      </c>
      <c r="Q24" s="1279" t="str">
        <f t="shared" si="0"/>
        <v>OK</v>
      </c>
      <c r="R24" s="568"/>
      <c r="S24" s="568"/>
      <c r="T24" s="568"/>
      <c r="U24" s="568"/>
      <c r="V24" s="568"/>
      <c r="W24" s="568"/>
      <c r="X24" s="568"/>
      <c r="Y24" s="568"/>
      <c r="Z24" s="568"/>
      <c r="AA24" s="568"/>
      <c r="AB24" s="568"/>
      <c r="AC24" s="568"/>
      <c r="AD24" s="568"/>
      <c r="AE24" s="568"/>
      <c r="AF24" s="568"/>
    </row>
    <row r="25" spans="2:32" ht="15.75" x14ac:dyDescent="0.25">
      <c r="B25" s="160" t="s">
        <v>198</v>
      </c>
      <c r="C25" s="1944">
        <f t="shared" ref="C25:O25" si="4">SUM(C26:C30)</f>
        <v>0</v>
      </c>
      <c r="D25" s="2052">
        <f t="shared" si="4"/>
        <v>0</v>
      </c>
      <c r="E25" s="2052">
        <f t="shared" si="4"/>
        <v>0</v>
      </c>
      <c r="F25" s="2053">
        <f>SUM(F26:F30)</f>
        <v>0</v>
      </c>
      <c r="G25" s="2054">
        <f t="shared" si="4"/>
        <v>0</v>
      </c>
      <c r="H25" s="2055">
        <f t="shared" si="4"/>
        <v>0</v>
      </c>
      <c r="I25" s="2056">
        <f t="shared" si="4"/>
        <v>0</v>
      </c>
      <c r="J25" s="2052">
        <f t="shared" si="4"/>
        <v>0</v>
      </c>
      <c r="K25" s="2057">
        <f t="shared" si="4"/>
        <v>0</v>
      </c>
      <c r="L25" s="2055">
        <f t="shared" si="4"/>
        <v>0</v>
      </c>
      <c r="M25" s="2054">
        <f t="shared" si="4"/>
        <v>0</v>
      </c>
      <c r="N25" s="2058">
        <f t="shared" si="4"/>
        <v>0</v>
      </c>
      <c r="O25" s="2052">
        <f t="shared" si="4"/>
        <v>0</v>
      </c>
      <c r="P25" s="1031">
        <f t="shared" si="2"/>
        <v>0</v>
      </c>
      <c r="Q25" s="1279" t="str">
        <f t="shared" si="0"/>
        <v>OK</v>
      </c>
      <c r="R25" s="568"/>
      <c r="S25" s="568"/>
      <c r="T25" s="568"/>
      <c r="U25" s="568"/>
      <c r="V25" s="568"/>
      <c r="W25" s="568"/>
      <c r="X25" s="568"/>
      <c r="Y25" s="568"/>
      <c r="Z25" s="568"/>
      <c r="AA25" s="568"/>
      <c r="AB25" s="568"/>
      <c r="AC25" s="568"/>
      <c r="AD25" s="568"/>
      <c r="AE25" s="568"/>
      <c r="AF25" s="568"/>
    </row>
    <row r="26" spans="2:32" ht="15.75" x14ac:dyDescent="0.25">
      <c r="B26" s="775" t="s">
        <v>461</v>
      </c>
      <c r="C26" s="2074"/>
      <c r="D26" s="1908">
        <f t="shared" si="3"/>
        <v>0</v>
      </c>
      <c r="E26" s="2060"/>
      <c r="F26" s="2061"/>
      <c r="G26" s="2062"/>
      <c r="H26" s="2063"/>
      <c r="I26" s="2062"/>
      <c r="J26" s="2064"/>
      <c r="K26" s="2064"/>
      <c r="L26" s="2063"/>
      <c r="M26" s="2062"/>
      <c r="N26" s="2065"/>
      <c r="O26" s="2066"/>
      <c r="P26" s="1031">
        <f t="shared" si="2"/>
        <v>0</v>
      </c>
      <c r="Q26" s="1279" t="str">
        <f t="shared" si="0"/>
        <v>OK</v>
      </c>
      <c r="R26" s="568"/>
      <c r="S26" s="568"/>
      <c r="T26" s="568"/>
      <c r="U26" s="568"/>
      <c r="V26" s="568"/>
      <c r="W26" s="568"/>
      <c r="X26" s="568"/>
      <c r="Y26" s="568"/>
      <c r="Z26" s="568"/>
      <c r="AA26" s="568"/>
      <c r="AB26" s="568"/>
      <c r="AC26" s="568"/>
      <c r="AD26" s="568"/>
      <c r="AE26" s="568"/>
      <c r="AF26" s="568"/>
    </row>
    <row r="27" spans="2:32" ht="15.75" x14ac:dyDescent="0.25">
      <c r="B27" s="775" t="s">
        <v>468</v>
      </c>
      <c r="C27" s="2074"/>
      <c r="D27" s="1908">
        <f t="shared" si="3"/>
        <v>0</v>
      </c>
      <c r="E27" s="2060"/>
      <c r="F27" s="2061"/>
      <c r="G27" s="2062"/>
      <c r="H27" s="2063"/>
      <c r="I27" s="2062"/>
      <c r="J27" s="2064"/>
      <c r="K27" s="2064"/>
      <c r="L27" s="2063"/>
      <c r="M27" s="2062"/>
      <c r="N27" s="2065"/>
      <c r="O27" s="2066"/>
      <c r="P27" s="1031">
        <f t="shared" si="2"/>
        <v>0</v>
      </c>
      <c r="Q27" s="1279" t="str">
        <f t="shared" si="0"/>
        <v>OK</v>
      </c>
      <c r="R27" s="568"/>
      <c r="S27" s="568"/>
      <c r="T27" s="568"/>
      <c r="U27" s="568"/>
      <c r="V27" s="568"/>
      <c r="W27" s="568"/>
      <c r="X27" s="568"/>
      <c r="Y27" s="568"/>
      <c r="Z27" s="568"/>
      <c r="AA27" s="568"/>
      <c r="AB27" s="568"/>
      <c r="AC27" s="568"/>
      <c r="AD27" s="568"/>
      <c r="AE27" s="568"/>
      <c r="AF27" s="568"/>
    </row>
    <row r="28" spans="2:32" ht="15.75" x14ac:dyDescent="0.25">
      <c r="B28" s="775" t="s">
        <v>462</v>
      </c>
      <c r="C28" s="2074"/>
      <c r="D28" s="1908">
        <f t="shared" si="3"/>
        <v>0</v>
      </c>
      <c r="E28" s="2060"/>
      <c r="F28" s="2061"/>
      <c r="G28" s="2062"/>
      <c r="H28" s="2063"/>
      <c r="I28" s="2062"/>
      <c r="J28" s="2064"/>
      <c r="K28" s="2064"/>
      <c r="L28" s="2063"/>
      <c r="M28" s="2062"/>
      <c r="N28" s="2065"/>
      <c r="O28" s="2066"/>
      <c r="P28" s="1031">
        <f t="shared" si="2"/>
        <v>0</v>
      </c>
      <c r="Q28" s="1279" t="str">
        <f t="shared" si="0"/>
        <v>OK</v>
      </c>
      <c r="R28" s="568"/>
      <c r="S28" s="568"/>
      <c r="T28" s="568"/>
      <c r="U28" s="568"/>
      <c r="V28" s="568"/>
      <c r="W28" s="568"/>
      <c r="X28" s="568"/>
      <c r="Y28" s="568"/>
      <c r="Z28" s="568"/>
      <c r="AA28" s="568"/>
      <c r="AB28" s="568"/>
      <c r="AC28" s="568"/>
      <c r="AD28" s="568"/>
      <c r="AE28" s="568"/>
      <c r="AF28" s="568"/>
    </row>
    <row r="29" spans="2:32" ht="15.75" x14ac:dyDescent="0.25">
      <c r="B29" s="775" t="s">
        <v>463</v>
      </c>
      <c r="C29" s="2074"/>
      <c r="D29" s="1908">
        <f t="shared" si="3"/>
        <v>0</v>
      </c>
      <c r="E29" s="2060"/>
      <c r="F29" s="2061"/>
      <c r="G29" s="2062"/>
      <c r="H29" s="2063"/>
      <c r="I29" s="2062"/>
      <c r="J29" s="2064"/>
      <c r="K29" s="2064"/>
      <c r="L29" s="2063"/>
      <c r="M29" s="2062"/>
      <c r="N29" s="2065"/>
      <c r="O29" s="2066"/>
      <c r="P29" s="1031">
        <f t="shared" si="2"/>
        <v>0</v>
      </c>
      <c r="Q29" s="1279" t="str">
        <f t="shared" si="0"/>
        <v>OK</v>
      </c>
      <c r="R29" s="568"/>
      <c r="S29" s="568"/>
      <c r="T29" s="568"/>
      <c r="U29" s="568"/>
      <c r="V29" s="568"/>
      <c r="W29" s="568"/>
      <c r="X29" s="568"/>
      <c r="Y29" s="568"/>
      <c r="Z29" s="568"/>
      <c r="AA29" s="568"/>
      <c r="AB29" s="568"/>
      <c r="AC29" s="568"/>
      <c r="AD29" s="568"/>
      <c r="AE29" s="568"/>
      <c r="AF29" s="568"/>
    </row>
    <row r="30" spans="2:32" ht="15.75" x14ac:dyDescent="0.25">
      <c r="B30" s="775" t="s">
        <v>570</v>
      </c>
      <c r="C30" s="2074"/>
      <c r="D30" s="1908">
        <f t="shared" si="3"/>
        <v>0</v>
      </c>
      <c r="E30" s="2060"/>
      <c r="F30" s="2061"/>
      <c r="G30" s="2062"/>
      <c r="H30" s="2063"/>
      <c r="I30" s="2062"/>
      <c r="J30" s="2064"/>
      <c r="K30" s="2064"/>
      <c r="L30" s="2063"/>
      <c r="M30" s="2062"/>
      <c r="N30" s="2065"/>
      <c r="O30" s="2066"/>
      <c r="P30" s="1031">
        <f t="shared" si="2"/>
        <v>0</v>
      </c>
      <c r="Q30" s="1279" t="str">
        <f t="shared" si="0"/>
        <v>OK</v>
      </c>
      <c r="R30" s="568"/>
      <c r="S30" s="568"/>
      <c r="T30" s="568"/>
      <c r="U30" s="568"/>
      <c r="V30" s="568"/>
      <c r="W30" s="568"/>
      <c r="X30" s="568"/>
      <c r="Y30" s="568"/>
      <c r="Z30" s="568"/>
      <c r="AA30" s="568"/>
      <c r="AB30" s="568"/>
      <c r="AC30" s="568"/>
      <c r="AD30" s="568"/>
      <c r="AE30" s="568"/>
      <c r="AF30" s="568"/>
    </row>
    <row r="31" spans="2:32" ht="15.75" x14ac:dyDescent="0.25">
      <c r="B31" s="160" t="s">
        <v>199</v>
      </c>
      <c r="C31" s="1936"/>
      <c r="D31" s="1908">
        <f t="shared" si="3"/>
        <v>0</v>
      </c>
      <c r="E31" s="2067"/>
      <c r="F31" s="2068"/>
      <c r="G31" s="2069"/>
      <c r="H31" s="2070"/>
      <c r="I31" s="2069"/>
      <c r="J31" s="2071"/>
      <c r="K31" s="2071"/>
      <c r="L31" s="2070"/>
      <c r="M31" s="2069"/>
      <c r="N31" s="2072"/>
      <c r="O31" s="2073"/>
      <c r="P31" s="1031">
        <f t="shared" si="2"/>
        <v>0</v>
      </c>
      <c r="Q31" s="1279" t="str">
        <f t="shared" si="0"/>
        <v>OK</v>
      </c>
      <c r="R31" s="568"/>
      <c r="S31" s="568"/>
      <c r="T31" s="568"/>
      <c r="U31" s="568"/>
      <c r="V31" s="568"/>
      <c r="W31" s="568"/>
      <c r="X31" s="568"/>
      <c r="Y31" s="568"/>
      <c r="Z31" s="568"/>
      <c r="AA31" s="568"/>
      <c r="AB31" s="568"/>
      <c r="AC31" s="568"/>
      <c r="AD31" s="568"/>
      <c r="AE31" s="568"/>
      <c r="AF31" s="568"/>
    </row>
    <row r="32" spans="2:32" ht="15.75" x14ac:dyDescent="0.25">
      <c r="B32" s="160" t="s">
        <v>200</v>
      </c>
      <c r="C32" s="1936"/>
      <c r="D32" s="1908">
        <f t="shared" si="3"/>
        <v>0</v>
      </c>
      <c r="E32" s="2067"/>
      <c r="F32" s="2068"/>
      <c r="G32" s="2069"/>
      <c r="H32" s="2070"/>
      <c r="I32" s="2069"/>
      <c r="J32" s="2071"/>
      <c r="K32" s="2071"/>
      <c r="L32" s="2070"/>
      <c r="M32" s="2069"/>
      <c r="N32" s="2072"/>
      <c r="O32" s="2073"/>
      <c r="P32" s="1031">
        <f t="shared" si="2"/>
        <v>0</v>
      </c>
      <c r="Q32" s="1279" t="str">
        <f t="shared" si="0"/>
        <v>OK</v>
      </c>
      <c r="R32" s="568"/>
      <c r="S32" s="568"/>
      <c r="T32" s="568"/>
      <c r="U32" s="568"/>
      <c r="V32" s="568"/>
      <c r="W32" s="568"/>
      <c r="X32" s="568"/>
      <c r="Y32" s="568"/>
      <c r="Z32" s="568"/>
      <c r="AA32" s="568"/>
      <c r="AB32" s="568"/>
      <c r="AC32" s="568"/>
      <c r="AD32" s="568"/>
      <c r="AE32" s="568"/>
      <c r="AF32" s="568"/>
    </row>
    <row r="33" spans="2:32" ht="15.75" x14ac:dyDescent="0.25">
      <c r="B33" s="160" t="s">
        <v>201</v>
      </c>
      <c r="C33" s="1936"/>
      <c r="D33" s="1908">
        <f t="shared" si="3"/>
        <v>0</v>
      </c>
      <c r="E33" s="2067"/>
      <c r="F33" s="2068"/>
      <c r="G33" s="2069"/>
      <c r="H33" s="2070"/>
      <c r="I33" s="2069"/>
      <c r="J33" s="2071"/>
      <c r="K33" s="2071"/>
      <c r="L33" s="2070"/>
      <c r="M33" s="2069"/>
      <c r="N33" s="2072"/>
      <c r="O33" s="2073"/>
      <c r="P33" s="1031">
        <f t="shared" si="2"/>
        <v>0</v>
      </c>
      <c r="Q33" s="1279" t="str">
        <f t="shared" si="0"/>
        <v>OK</v>
      </c>
      <c r="R33" s="568"/>
      <c r="S33" s="568"/>
      <c r="T33" s="568"/>
      <c r="U33" s="568"/>
      <c r="V33" s="568"/>
      <c r="W33" s="568"/>
      <c r="X33" s="568"/>
      <c r="Y33" s="568"/>
      <c r="Z33" s="568"/>
      <c r="AA33" s="568"/>
      <c r="AB33" s="568"/>
      <c r="AC33" s="568"/>
      <c r="AD33" s="568"/>
      <c r="AE33" s="568"/>
      <c r="AF33" s="568"/>
    </row>
    <row r="34" spans="2:32" ht="15.75" x14ac:dyDescent="0.25">
      <c r="B34" s="160" t="s">
        <v>202</v>
      </c>
      <c r="C34" s="1936"/>
      <c r="D34" s="1908">
        <f t="shared" si="3"/>
        <v>0</v>
      </c>
      <c r="E34" s="2067"/>
      <c r="F34" s="2068"/>
      <c r="G34" s="2069"/>
      <c r="H34" s="2070"/>
      <c r="I34" s="2069"/>
      <c r="J34" s="2071"/>
      <c r="K34" s="2071"/>
      <c r="L34" s="2070"/>
      <c r="M34" s="2069"/>
      <c r="N34" s="2072"/>
      <c r="O34" s="2073"/>
      <c r="P34" s="1031">
        <f t="shared" si="2"/>
        <v>0</v>
      </c>
      <c r="Q34" s="1279" t="str">
        <f t="shared" si="0"/>
        <v>OK</v>
      </c>
      <c r="R34" s="568"/>
      <c r="S34" s="568"/>
      <c r="T34" s="568"/>
      <c r="U34" s="568"/>
      <c r="V34" s="568"/>
      <c r="W34" s="568"/>
      <c r="X34" s="568"/>
      <c r="Y34" s="568"/>
      <c r="Z34" s="568"/>
      <c r="AA34" s="568"/>
      <c r="AB34" s="568"/>
      <c r="AC34" s="568"/>
      <c r="AD34" s="568"/>
      <c r="AE34" s="568"/>
      <c r="AF34" s="568"/>
    </row>
    <row r="35" spans="2:32" ht="33" customHeight="1" x14ac:dyDescent="0.25">
      <c r="B35" s="160" t="s">
        <v>203</v>
      </c>
      <c r="C35" s="1944">
        <f>SUM(C36:C39)</f>
        <v>0</v>
      </c>
      <c r="D35" s="2052">
        <f>SUM(D36:D39)</f>
        <v>0</v>
      </c>
      <c r="E35" s="2052">
        <f>SUM(E36:E39)</f>
        <v>0</v>
      </c>
      <c r="F35" s="2053">
        <f>SUM(F36:F39)</f>
        <v>0</v>
      </c>
      <c r="G35" s="2054">
        <f t="shared" ref="G35:O35" si="5">SUM(G36:G39)</f>
        <v>0</v>
      </c>
      <c r="H35" s="2055">
        <f>SUM(H36:H39)</f>
        <v>0</v>
      </c>
      <c r="I35" s="2056">
        <f t="shared" si="5"/>
        <v>0</v>
      </c>
      <c r="J35" s="2052">
        <f t="shared" si="5"/>
        <v>0</v>
      </c>
      <c r="K35" s="2057">
        <f t="shared" si="5"/>
        <v>0</v>
      </c>
      <c r="L35" s="2055">
        <f t="shared" si="5"/>
        <v>0</v>
      </c>
      <c r="M35" s="2054">
        <f t="shared" si="5"/>
        <v>0</v>
      </c>
      <c r="N35" s="2058">
        <f t="shared" si="5"/>
        <v>0</v>
      </c>
      <c r="O35" s="2052">
        <f t="shared" si="5"/>
        <v>0</v>
      </c>
      <c r="P35" s="1031">
        <f t="shared" si="2"/>
        <v>0</v>
      </c>
      <c r="Q35" s="1279" t="str">
        <f t="shared" si="0"/>
        <v>OK</v>
      </c>
      <c r="R35" s="568"/>
      <c r="S35" s="568"/>
      <c r="T35" s="568"/>
      <c r="U35" s="568"/>
      <c r="V35" s="568"/>
      <c r="W35" s="568"/>
      <c r="X35" s="568"/>
      <c r="Y35" s="568"/>
      <c r="Z35" s="568"/>
      <c r="AA35" s="568"/>
      <c r="AB35" s="568"/>
      <c r="AC35" s="568"/>
      <c r="AD35" s="568"/>
      <c r="AE35" s="568"/>
      <c r="AF35" s="568"/>
    </row>
    <row r="36" spans="2:32" ht="15.75" x14ac:dyDescent="0.25">
      <c r="B36" s="775" t="s">
        <v>464</v>
      </c>
      <c r="C36" s="2074"/>
      <c r="D36" s="1908">
        <f t="shared" si="3"/>
        <v>0</v>
      </c>
      <c r="E36" s="2060"/>
      <c r="F36" s="2061"/>
      <c r="G36" s="2062"/>
      <c r="H36" s="2063"/>
      <c r="I36" s="2062"/>
      <c r="J36" s="2064"/>
      <c r="K36" s="2064"/>
      <c r="L36" s="2063"/>
      <c r="M36" s="2062"/>
      <c r="N36" s="2065"/>
      <c r="O36" s="2066"/>
      <c r="P36" s="1031">
        <f t="shared" si="2"/>
        <v>0</v>
      </c>
      <c r="Q36" s="1279" t="str">
        <f t="shared" si="0"/>
        <v>OK</v>
      </c>
      <c r="R36" s="568"/>
      <c r="S36" s="568"/>
      <c r="T36" s="568"/>
      <c r="U36" s="568"/>
      <c r="V36" s="568"/>
      <c r="W36" s="568"/>
      <c r="X36" s="568"/>
      <c r="Y36" s="568"/>
      <c r="Z36" s="568"/>
      <c r="AA36" s="568"/>
      <c r="AB36" s="568"/>
      <c r="AC36" s="568"/>
      <c r="AD36" s="568"/>
      <c r="AE36" s="568"/>
      <c r="AF36" s="568"/>
    </row>
    <row r="37" spans="2:32" ht="15.75" x14ac:dyDescent="0.25">
      <c r="B37" s="775" t="s">
        <v>465</v>
      </c>
      <c r="C37" s="2074"/>
      <c r="D37" s="1908">
        <f t="shared" si="3"/>
        <v>0</v>
      </c>
      <c r="E37" s="2060"/>
      <c r="F37" s="2061"/>
      <c r="G37" s="2062"/>
      <c r="H37" s="2063"/>
      <c r="I37" s="2062"/>
      <c r="J37" s="2064"/>
      <c r="K37" s="2064"/>
      <c r="L37" s="2063"/>
      <c r="M37" s="2062"/>
      <c r="N37" s="2065"/>
      <c r="O37" s="2066"/>
      <c r="P37" s="1031">
        <f t="shared" si="2"/>
        <v>0</v>
      </c>
      <c r="Q37" s="1279" t="str">
        <f t="shared" si="0"/>
        <v>OK</v>
      </c>
      <c r="R37" s="568"/>
      <c r="S37" s="568"/>
      <c r="T37" s="568"/>
      <c r="U37" s="568"/>
      <c r="V37" s="568"/>
      <c r="W37" s="568"/>
      <c r="X37" s="568"/>
      <c r="Y37" s="568"/>
      <c r="Z37" s="568"/>
      <c r="AA37" s="568"/>
      <c r="AB37" s="568"/>
      <c r="AC37" s="568"/>
      <c r="AD37" s="568"/>
      <c r="AE37" s="568"/>
      <c r="AF37" s="568"/>
    </row>
    <row r="38" spans="2:32" ht="15.75" x14ac:dyDescent="0.25">
      <c r="B38" s="775" t="s">
        <v>466</v>
      </c>
      <c r="C38" s="2074"/>
      <c r="D38" s="1908">
        <f t="shared" si="3"/>
        <v>0</v>
      </c>
      <c r="E38" s="2060"/>
      <c r="F38" s="2061"/>
      <c r="G38" s="2062"/>
      <c r="H38" s="2063"/>
      <c r="I38" s="2062"/>
      <c r="J38" s="2064"/>
      <c r="K38" s="2064"/>
      <c r="L38" s="2063"/>
      <c r="M38" s="2062"/>
      <c r="N38" s="2065"/>
      <c r="O38" s="2066"/>
      <c r="P38" s="1031">
        <f t="shared" si="2"/>
        <v>0</v>
      </c>
      <c r="Q38" s="1279" t="str">
        <f t="shared" si="0"/>
        <v>OK</v>
      </c>
      <c r="R38" s="568"/>
      <c r="S38" s="568"/>
      <c r="T38" s="568"/>
      <c r="U38" s="568"/>
      <c r="V38" s="568"/>
      <c r="W38" s="568"/>
      <c r="X38" s="568"/>
      <c r="Y38" s="568"/>
      <c r="Z38" s="568"/>
      <c r="AA38" s="568"/>
      <c r="AB38" s="568"/>
      <c r="AC38" s="568"/>
      <c r="AD38" s="568"/>
      <c r="AE38" s="568"/>
      <c r="AF38" s="568"/>
    </row>
    <row r="39" spans="2:32" ht="15.75" x14ac:dyDescent="0.25">
      <c r="B39" s="775" t="s">
        <v>540</v>
      </c>
      <c r="C39" s="2074"/>
      <c r="D39" s="1908">
        <f t="shared" si="3"/>
        <v>0</v>
      </c>
      <c r="E39" s="2060"/>
      <c r="F39" s="2061"/>
      <c r="G39" s="2062"/>
      <c r="H39" s="2063"/>
      <c r="I39" s="2062"/>
      <c r="J39" s="2064"/>
      <c r="K39" s="2064"/>
      <c r="L39" s="2063"/>
      <c r="M39" s="2062"/>
      <c r="N39" s="2065"/>
      <c r="O39" s="2066"/>
      <c r="P39" s="1031">
        <f t="shared" si="2"/>
        <v>0</v>
      </c>
      <c r="Q39" s="1279" t="str">
        <f t="shared" si="0"/>
        <v>OK</v>
      </c>
      <c r="R39" s="568"/>
      <c r="S39" s="568"/>
      <c r="T39" s="568"/>
      <c r="U39" s="568"/>
      <c r="V39" s="568"/>
      <c r="W39" s="568"/>
      <c r="X39" s="568"/>
      <c r="Y39" s="568"/>
      <c r="Z39" s="568"/>
      <c r="AA39" s="568"/>
      <c r="AB39" s="568"/>
      <c r="AC39" s="568"/>
      <c r="AD39" s="568"/>
      <c r="AE39" s="568"/>
      <c r="AF39" s="568"/>
    </row>
    <row r="40" spans="2:32" ht="15.75" x14ac:dyDescent="0.25">
      <c r="B40" s="160" t="s">
        <v>204</v>
      </c>
      <c r="C40" s="1936"/>
      <c r="D40" s="1908">
        <f t="shared" si="3"/>
        <v>0</v>
      </c>
      <c r="E40" s="2067"/>
      <c r="F40" s="2068"/>
      <c r="G40" s="2069"/>
      <c r="H40" s="2070"/>
      <c r="I40" s="2069"/>
      <c r="J40" s="2071"/>
      <c r="K40" s="2071"/>
      <c r="L40" s="2070"/>
      <c r="M40" s="2069"/>
      <c r="N40" s="2072"/>
      <c r="O40" s="2073"/>
      <c r="P40" s="1031">
        <f t="shared" si="2"/>
        <v>0</v>
      </c>
      <c r="Q40" s="1279" t="str">
        <f t="shared" si="0"/>
        <v>OK</v>
      </c>
      <c r="R40" s="568"/>
      <c r="S40" s="568"/>
      <c r="T40" s="568"/>
      <c r="U40" s="568"/>
      <c r="V40" s="568"/>
      <c r="W40" s="568"/>
      <c r="X40" s="568"/>
      <c r="Y40" s="568"/>
      <c r="Z40" s="568"/>
      <c r="AA40" s="568"/>
      <c r="AB40" s="568"/>
      <c r="AC40" s="568"/>
      <c r="AD40" s="568"/>
      <c r="AE40" s="568"/>
      <c r="AF40" s="568"/>
    </row>
    <row r="41" spans="2:32" ht="15.75" x14ac:dyDescent="0.25">
      <c r="B41" s="160" t="s">
        <v>205</v>
      </c>
      <c r="C41" s="1936"/>
      <c r="D41" s="1908">
        <f t="shared" si="3"/>
        <v>0</v>
      </c>
      <c r="E41" s="2067"/>
      <c r="F41" s="2068"/>
      <c r="G41" s="2069"/>
      <c r="H41" s="2070"/>
      <c r="I41" s="2069"/>
      <c r="J41" s="2071"/>
      <c r="K41" s="2071"/>
      <c r="L41" s="2070"/>
      <c r="M41" s="2069"/>
      <c r="N41" s="2072"/>
      <c r="O41" s="2073"/>
      <c r="P41" s="1031">
        <f t="shared" si="2"/>
        <v>0</v>
      </c>
      <c r="Q41" s="1279" t="str">
        <f t="shared" si="0"/>
        <v>OK</v>
      </c>
      <c r="R41" s="568"/>
      <c r="S41" s="568"/>
      <c r="T41" s="568"/>
      <c r="U41" s="568"/>
      <c r="V41" s="568"/>
      <c r="W41" s="568"/>
      <c r="X41" s="568"/>
      <c r="Y41" s="568"/>
      <c r="Z41" s="568"/>
      <c r="AA41" s="568"/>
      <c r="AB41" s="568"/>
      <c r="AC41" s="568"/>
      <c r="AD41" s="568"/>
      <c r="AE41" s="568"/>
      <c r="AF41" s="568"/>
    </row>
    <row r="42" spans="2:32" ht="15.75" x14ac:dyDescent="0.25">
      <c r="B42" s="160" t="s">
        <v>206</v>
      </c>
      <c r="C42" s="1936"/>
      <c r="D42" s="1908">
        <f t="shared" si="3"/>
        <v>0</v>
      </c>
      <c r="E42" s="2067"/>
      <c r="F42" s="2068"/>
      <c r="G42" s="2069"/>
      <c r="H42" s="2070"/>
      <c r="I42" s="2069"/>
      <c r="J42" s="2071"/>
      <c r="K42" s="2071"/>
      <c r="L42" s="2070"/>
      <c r="M42" s="2069"/>
      <c r="N42" s="2072"/>
      <c r="O42" s="2073"/>
      <c r="P42" s="1031">
        <f t="shared" si="2"/>
        <v>0</v>
      </c>
      <c r="Q42" s="1279" t="str">
        <f t="shared" si="0"/>
        <v>OK</v>
      </c>
      <c r="R42" s="568"/>
      <c r="S42" s="568"/>
      <c r="T42" s="568"/>
      <c r="U42" s="568"/>
      <c r="V42" s="568"/>
      <c r="W42" s="568"/>
      <c r="X42" s="568"/>
      <c r="Y42" s="568"/>
      <c r="Z42" s="568"/>
      <c r="AA42" s="568"/>
      <c r="AB42" s="568"/>
      <c r="AC42" s="568"/>
      <c r="AD42" s="568"/>
      <c r="AE42" s="568"/>
      <c r="AF42" s="568"/>
    </row>
    <row r="43" spans="2:32" ht="15.75" x14ac:dyDescent="0.25">
      <c r="B43" s="160" t="s">
        <v>316</v>
      </c>
      <c r="C43" s="1936"/>
      <c r="D43" s="1908">
        <f t="shared" si="3"/>
        <v>0</v>
      </c>
      <c r="E43" s="2067"/>
      <c r="F43" s="2068"/>
      <c r="G43" s="2069"/>
      <c r="H43" s="2070"/>
      <c r="I43" s="2069"/>
      <c r="J43" s="2071"/>
      <c r="K43" s="2071"/>
      <c r="L43" s="2070"/>
      <c r="M43" s="2069"/>
      <c r="N43" s="2072"/>
      <c r="O43" s="2073"/>
      <c r="P43" s="1031">
        <f t="shared" si="2"/>
        <v>0</v>
      </c>
      <c r="Q43" s="1279" t="str">
        <f t="shared" si="0"/>
        <v>OK</v>
      </c>
      <c r="R43" s="568"/>
      <c r="S43" s="568"/>
      <c r="T43" s="568"/>
      <c r="U43" s="568"/>
      <c r="V43" s="568"/>
      <c r="W43" s="568"/>
      <c r="X43" s="568"/>
      <c r="Y43" s="568"/>
      <c r="Z43" s="568"/>
      <c r="AA43" s="568"/>
      <c r="AB43" s="568"/>
      <c r="AC43" s="568"/>
      <c r="AD43" s="568"/>
      <c r="AE43" s="568"/>
      <c r="AF43" s="568"/>
    </row>
    <row r="44" spans="2:32" ht="15.75" x14ac:dyDescent="0.25">
      <c r="B44" s="160" t="s">
        <v>207</v>
      </c>
      <c r="C44" s="1936"/>
      <c r="D44" s="1908">
        <f t="shared" si="3"/>
        <v>0</v>
      </c>
      <c r="E44" s="2067"/>
      <c r="F44" s="2068"/>
      <c r="G44" s="2069"/>
      <c r="H44" s="2070"/>
      <c r="I44" s="2069"/>
      <c r="J44" s="2071"/>
      <c r="K44" s="2071"/>
      <c r="L44" s="2070"/>
      <c r="M44" s="2069"/>
      <c r="N44" s="2072"/>
      <c r="O44" s="2073"/>
      <c r="P44" s="1031">
        <f t="shared" si="2"/>
        <v>0</v>
      </c>
      <c r="Q44" s="1279" t="str">
        <f t="shared" si="0"/>
        <v>OK</v>
      </c>
      <c r="R44" s="568"/>
      <c r="S44" s="568"/>
      <c r="T44" s="568"/>
      <c r="U44" s="568"/>
      <c r="V44" s="568"/>
      <c r="W44" s="568"/>
      <c r="X44" s="568"/>
      <c r="Y44" s="568"/>
      <c r="Z44" s="568"/>
      <c r="AA44" s="568"/>
      <c r="AB44" s="568"/>
      <c r="AC44" s="568"/>
      <c r="AD44" s="568"/>
      <c r="AE44" s="568"/>
      <c r="AF44" s="568"/>
    </row>
    <row r="45" spans="2:32" ht="15.75" x14ac:dyDescent="0.25">
      <c r="B45" s="160" t="s">
        <v>208</v>
      </c>
      <c r="C45" s="1936"/>
      <c r="D45" s="1908">
        <f t="shared" si="3"/>
        <v>0</v>
      </c>
      <c r="E45" s="2067"/>
      <c r="F45" s="2068"/>
      <c r="G45" s="2069"/>
      <c r="H45" s="2070"/>
      <c r="I45" s="2069"/>
      <c r="J45" s="2071"/>
      <c r="K45" s="2071"/>
      <c r="L45" s="2070"/>
      <c r="M45" s="2069"/>
      <c r="N45" s="2072"/>
      <c r="O45" s="2073"/>
      <c r="P45" s="1031">
        <f t="shared" si="2"/>
        <v>0</v>
      </c>
      <c r="Q45" s="1279" t="str">
        <f t="shared" si="0"/>
        <v>OK</v>
      </c>
      <c r="R45" s="568"/>
      <c r="S45" s="568"/>
      <c r="T45" s="568"/>
      <c r="U45" s="568"/>
      <c r="V45" s="568"/>
      <c r="W45" s="568"/>
      <c r="X45" s="568"/>
      <c r="Y45" s="568"/>
      <c r="Z45" s="568"/>
      <c r="AA45" s="568"/>
      <c r="AB45" s="568"/>
      <c r="AC45" s="568"/>
      <c r="AD45" s="568"/>
      <c r="AE45" s="568"/>
      <c r="AF45" s="568"/>
    </row>
    <row r="46" spans="2:32" ht="15.75" x14ac:dyDescent="0.25">
      <c r="B46" s="160" t="s">
        <v>209</v>
      </c>
      <c r="C46" s="1944">
        <f>C47+C48</f>
        <v>0</v>
      </c>
      <c r="D46" s="2052">
        <f>D47+D48</f>
        <v>0</v>
      </c>
      <c r="E46" s="2052">
        <f>E47+E48</f>
        <v>0</v>
      </c>
      <c r="F46" s="2053">
        <f t="shared" ref="F46:O46" si="6">F47+F48</f>
        <v>0</v>
      </c>
      <c r="G46" s="2054">
        <f t="shared" si="6"/>
        <v>0</v>
      </c>
      <c r="H46" s="2055">
        <f>H47+H48</f>
        <v>0</v>
      </c>
      <c r="I46" s="2056">
        <f t="shared" si="6"/>
        <v>0</v>
      </c>
      <c r="J46" s="2052">
        <f t="shared" si="6"/>
        <v>0</v>
      </c>
      <c r="K46" s="2057">
        <f t="shared" si="6"/>
        <v>0</v>
      </c>
      <c r="L46" s="2055">
        <f t="shared" si="6"/>
        <v>0</v>
      </c>
      <c r="M46" s="2054">
        <f t="shared" si="6"/>
        <v>0</v>
      </c>
      <c r="N46" s="2058">
        <f t="shared" si="6"/>
        <v>0</v>
      </c>
      <c r="O46" s="2052">
        <f t="shared" si="6"/>
        <v>0</v>
      </c>
      <c r="P46" s="1031">
        <f t="shared" si="2"/>
        <v>0</v>
      </c>
      <c r="Q46" s="1279" t="str">
        <f t="shared" si="0"/>
        <v>OK</v>
      </c>
      <c r="R46" s="568"/>
      <c r="S46" s="568"/>
      <c r="T46" s="568"/>
      <c r="U46" s="568"/>
      <c r="V46" s="568"/>
      <c r="W46" s="568"/>
      <c r="X46" s="568"/>
      <c r="Y46" s="568"/>
      <c r="Z46" s="568"/>
      <c r="AA46" s="568"/>
      <c r="AB46" s="568"/>
      <c r="AC46" s="568"/>
      <c r="AD46" s="568"/>
      <c r="AE46" s="568"/>
      <c r="AF46" s="568"/>
    </row>
    <row r="47" spans="2:32" ht="15.75" x14ac:dyDescent="0.25">
      <c r="B47" s="775" t="s">
        <v>469</v>
      </c>
      <c r="C47" s="2074"/>
      <c r="D47" s="1908">
        <f t="shared" si="3"/>
        <v>0</v>
      </c>
      <c r="E47" s="2060"/>
      <c r="F47" s="2061"/>
      <c r="G47" s="2062"/>
      <c r="H47" s="2063"/>
      <c r="I47" s="2062"/>
      <c r="J47" s="2064"/>
      <c r="K47" s="2064"/>
      <c r="L47" s="2063"/>
      <c r="M47" s="2062"/>
      <c r="N47" s="2065"/>
      <c r="O47" s="2066"/>
      <c r="P47" s="1031">
        <f t="shared" si="2"/>
        <v>0</v>
      </c>
      <c r="Q47" s="1279" t="str">
        <f t="shared" si="0"/>
        <v>OK</v>
      </c>
      <c r="R47" s="568"/>
      <c r="S47" s="568"/>
      <c r="T47" s="568"/>
      <c r="U47" s="568"/>
      <c r="V47" s="568"/>
      <c r="W47" s="568"/>
      <c r="X47" s="568"/>
      <c r="Y47" s="568"/>
      <c r="Z47" s="568"/>
      <c r="AA47" s="568"/>
      <c r="AB47" s="568"/>
      <c r="AC47" s="568"/>
      <c r="AD47" s="568"/>
      <c r="AE47" s="568"/>
      <c r="AF47" s="568"/>
    </row>
    <row r="48" spans="2:32" ht="15.75" x14ac:dyDescent="0.25">
      <c r="B48" s="775" t="s">
        <v>467</v>
      </c>
      <c r="C48" s="2074"/>
      <c r="D48" s="1908">
        <f t="shared" si="3"/>
        <v>0</v>
      </c>
      <c r="E48" s="2060"/>
      <c r="F48" s="2061"/>
      <c r="G48" s="2062"/>
      <c r="H48" s="2063"/>
      <c r="I48" s="2062"/>
      <c r="J48" s="2064"/>
      <c r="K48" s="2064"/>
      <c r="L48" s="2063"/>
      <c r="M48" s="2062"/>
      <c r="N48" s="2065"/>
      <c r="O48" s="2066"/>
      <c r="P48" s="1031">
        <f t="shared" si="2"/>
        <v>0</v>
      </c>
      <c r="Q48" s="1279" t="str">
        <f t="shared" si="0"/>
        <v>OK</v>
      </c>
      <c r="R48" s="568"/>
      <c r="S48" s="568"/>
      <c r="T48" s="568"/>
      <c r="U48" s="568"/>
      <c r="V48" s="568"/>
      <c r="W48" s="568"/>
      <c r="X48" s="568"/>
      <c r="Y48" s="568"/>
      <c r="Z48" s="568"/>
      <c r="AA48" s="568"/>
      <c r="AB48" s="568"/>
      <c r="AC48" s="568"/>
      <c r="AD48" s="568"/>
      <c r="AE48" s="568"/>
      <c r="AF48" s="568"/>
    </row>
    <row r="49" spans="2:32" ht="15.75" x14ac:dyDescent="0.25">
      <c r="B49" s="160" t="s">
        <v>210</v>
      </c>
      <c r="C49" s="1936"/>
      <c r="D49" s="1908">
        <f t="shared" si="3"/>
        <v>0</v>
      </c>
      <c r="E49" s="2067"/>
      <c r="F49" s="2068"/>
      <c r="G49" s="2069"/>
      <c r="H49" s="2070"/>
      <c r="I49" s="2069"/>
      <c r="J49" s="2071"/>
      <c r="K49" s="2071"/>
      <c r="L49" s="2070"/>
      <c r="M49" s="2069"/>
      <c r="N49" s="2072"/>
      <c r="O49" s="2073"/>
      <c r="P49" s="1031">
        <f t="shared" si="2"/>
        <v>0</v>
      </c>
      <c r="Q49" s="1279" t="str">
        <f t="shared" si="0"/>
        <v>OK</v>
      </c>
      <c r="R49" s="568"/>
      <c r="S49" s="568"/>
      <c r="T49" s="568"/>
      <c r="U49" s="568"/>
      <c r="V49" s="568"/>
      <c r="W49" s="568"/>
      <c r="X49" s="568"/>
      <c r="Y49" s="568"/>
      <c r="Z49" s="568"/>
      <c r="AA49" s="568"/>
      <c r="AB49" s="568"/>
      <c r="AC49" s="568"/>
      <c r="AD49" s="568"/>
      <c r="AE49" s="568"/>
      <c r="AF49" s="568"/>
    </row>
    <row r="50" spans="2:32" ht="15.75" x14ac:dyDescent="0.25">
      <c r="B50" s="160" t="s">
        <v>211</v>
      </c>
      <c r="C50" s="1936"/>
      <c r="D50" s="1908">
        <f t="shared" si="3"/>
        <v>0</v>
      </c>
      <c r="E50" s="2067"/>
      <c r="F50" s="2068"/>
      <c r="G50" s="2069"/>
      <c r="H50" s="2070"/>
      <c r="I50" s="2069"/>
      <c r="J50" s="2071"/>
      <c r="K50" s="2071"/>
      <c r="L50" s="2070"/>
      <c r="M50" s="2069"/>
      <c r="N50" s="2072"/>
      <c r="O50" s="2073"/>
      <c r="P50" s="1031">
        <f t="shared" si="2"/>
        <v>0</v>
      </c>
      <c r="Q50" s="1279" t="str">
        <f t="shared" si="0"/>
        <v>OK</v>
      </c>
      <c r="R50" s="568"/>
      <c r="S50" s="568"/>
      <c r="T50" s="568"/>
      <c r="U50" s="568"/>
      <c r="V50" s="568"/>
      <c r="W50" s="568"/>
      <c r="X50" s="568"/>
      <c r="Y50" s="568"/>
      <c r="Z50" s="568"/>
      <c r="AA50" s="568"/>
      <c r="AB50" s="568"/>
      <c r="AC50" s="568"/>
      <c r="AD50" s="568"/>
      <c r="AE50" s="568"/>
      <c r="AF50" s="568"/>
    </row>
    <row r="51" spans="2:32" ht="24" customHeight="1" x14ac:dyDescent="0.25">
      <c r="B51" s="160" t="s">
        <v>212</v>
      </c>
      <c r="C51" s="1936"/>
      <c r="D51" s="1908">
        <f t="shared" si="3"/>
        <v>0</v>
      </c>
      <c r="E51" s="2067"/>
      <c r="F51" s="2068"/>
      <c r="G51" s="2069"/>
      <c r="H51" s="2070"/>
      <c r="I51" s="2069"/>
      <c r="J51" s="2071"/>
      <c r="K51" s="2071"/>
      <c r="L51" s="2070"/>
      <c r="M51" s="2069"/>
      <c r="N51" s="2072"/>
      <c r="O51" s="2073"/>
      <c r="P51" s="1031">
        <f t="shared" si="2"/>
        <v>0</v>
      </c>
      <c r="Q51" s="1279" t="str">
        <f t="shared" si="0"/>
        <v>OK</v>
      </c>
      <c r="R51" s="568"/>
      <c r="S51" s="568"/>
      <c r="T51" s="568"/>
      <c r="U51" s="568"/>
      <c r="V51" s="568"/>
      <c r="W51" s="568"/>
      <c r="X51" s="568"/>
      <c r="Y51" s="568"/>
      <c r="Z51" s="568"/>
      <c r="AA51" s="568"/>
      <c r="AB51" s="568"/>
      <c r="AC51" s="568"/>
      <c r="AD51" s="568"/>
      <c r="AE51" s="568"/>
      <c r="AF51" s="568"/>
    </row>
    <row r="52" spans="2:32" ht="15.75" x14ac:dyDescent="0.25">
      <c r="B52" s="160" t="s">
        <v>213</v>
      </c>
      <c r="C52" s="1936"/>
      <c r="D52" s="1908">
        <f t="shared" si="3"/>
        <v>0</v>
      </c>
      <c r="E52" s="2067"/>
      <c r="F52" s="2068"/>
      <c r="G52" s="2069"/>
      <c r="H52" s="2070"/>
      <c r="I52" s="2069"/>
      <c r="J52" s="2071"/>
      <c r="K52" s="2071"/>
      <c r="L52" s="2070"/>
      <c r="M52" s="2069"/>
      <c r="N52" s="2072"/>
      <c r="O52" s="2073"/>
      <c r="P52" s="1031">
        <f t="shared" si="2"/>
        <v>0</v>
      </c>
      <c r="Q52" s="1279" t="str">
        <f t="shared" si="0"/>
        <v>OK</v>
      </c>
      <c r="R52" s="568"/>
      <c r="S52" s="568"/>
      <c r="T52" s="568"/>
      <c r="U52" s="568"/>
      <c r="V52" s="568"/>
      <c r="W52" s="568"/>
      <c r="X52" s="568"/>
      <c r="Y52" s="568"/>
      <c r="Z52" s="568"/>
      <c r="AA52" s="568"/>
      <c r="AB52" s="568"/>
      <c r="AC52" s="568"/>
      <c r="AD52" s="568"/>
      <c r="AE52" s="568"/>
      <c r="AF52" s="568"/>
    </row>
    <row r="53" spans="2:32" ht="16.5" customHeight="1" x14ac:dyDescent="0.25">
      <c r="B53" s="160" t="s">
        <v>214</v>
      </c>
      <c r="C53" s="1944">
        <f>SUM(C54:C58)</f>
        <v>0</v>
      </c>
      <c r="D53" s="2052">
        <f>SUM(D54:D58)</f>
        <v>0</v>
      </c>
      <c r="E53" s="2052">
        <f>SUM(E54:E58)</f>
        <v>0</v>
      </c>
      <c r="F53" s="2057">
        <f t="shared" ref="F53:O53" si="7">SUM(F54:F58)</f>
        <v>0</v>
      </c>
      <c r="G53" s="2055">
        <f>SUM(G54:G58)</f>
        <v>0</v>
      </c>
      <c r="H53" s="2055">
        <f t="shared" si="7"/>
        <v>0</v>
      </c>
      <c r="I53" s="2056">
        <f t="shared" si="7"/>
        <v>0</v>
      </c>
      <c r="J53" s="2052">
        <f t="shared" si="7"/>
        <v>0</v>
      </c>
      <c r="K53" s="2057">
        <f t="shared" si="7"/>
        <v>0</v>
      </c>
      <c r="L53" s="2055">
        <f t="shared" si="7"/>
        <v>0</v>
      </c>
      <c r="M53" s="2055">
        <f t="shared" si="7"/>
        <v>0</v>
      </c>
      <c r="N53" s="2056">
        <f t="shared" si="7"/>
        <v>0</v>
      </c>
      <c r="O53" s="2052">
        <f t="shared" si="7"/>
        <v>0</v>
      </c>
      <c r="P53" s="1031">
        <f t="shared" si="2"/>
        <v>0</v>
      </c>
      <c r="Q53" s="1279" t="str">
        <f t="shared" si="0"/>
        <v>OK</v>
      </c>
      <c r="R53" s="568"/>
      <c r="S53" s="568"/>
      <c r="T53" s="568"/>
      <c r="U53" s="568"/>
      <c r="V53" s="568"/>
      <c r="W53" s="568"/>
      <c r="X53" s="568"/>
      <c r="Y53" s="568"/>
      <c r="Z53" s="568"/>
      <c r="AA53" s="568"/>
      <c r="AB53" s="568"/>
      <c r="AC53" s="568"/>
      <c r="AD53" s="568"/>
      <c r="AE53" s="568"/>
      <c r="AF53" s="568"/>
    </row>
    <row r="54" spans="2:32" ht="16.5" customHeight="1" x14ac:dyDescent="0.25">
      <c r="B54" s="775" t="s">
        <v>539</v>
      </c>
      <c r="C54" s="2074"/>
      <c r="D54" s="1908">
        <f t="shared" si="3"/>
        <v>0</v>
      </c>
      <c r="E54" s="2067"/>
      <c r="F54" s="2075"/>
      <c r="G54" s="2076"/>
      <c r="H54" s="2077"/>
      <c r="I54" s="2076"/>
      <c r="J54" s="2078"/>
      <c r="K54" s="2078"/>
      <c r="L54" s="2077"/>
      <c r="M54" s="2076"/>
      <c r="N54" s="2079"/>
      <c r="O54" s="2067"/>
      <c r="P54" s="1031">
        <f t="shared" si="2"/>
        <v>0</v>
      </c>
      <c r="Q54" s="1279" t="str">
        <f t="shared" si="0"/>
        <v>OK</v>
      </c>
      <c r="R54" s="568"/>
      <c r="S54" s="568"/>
      <c r="T54" s="568"/>
      <c r="U54" s="568"/>
      <c r="V54" s="568"/>
      <c r="W54" s="568"/>
      <c r="X54" s="568"/>
      <c r="Y54" s="568"/>
      <c r="Z54" s="568"/>
      <c r="AA54" s="568"/>
      <c r="AB54" s="568"/>
      <c r="AC54" s="568"/>
      <c r="AD54" s="568"/>
      <c r="AE54" s="568"/>
      <c r="AF54" s="568"/>
    </row>
    <row r="55" spans="2:32" ht="16.5" customHeight="1" x14ac:dyDescent="0.25">
      <c r="B55" s="775" t="s">
        <v>539</v>
      </c>
      <c r="C55" s="2074"/>
      <c r="D55" s="1908">
        <f t="shared" si="3"/>
        <v>0</v>
      </c>
      <c r="E55" s="2067"/>
      <c r="F55" s="2075"/>
      <c r="G55" s="2076"/>
      <c r="H55" s="2077"/>
      <c r="I55" s="2076"/>
      <c r="J55" s="2078"/>
      <c r="K55" s="2078"/>
      <c r="L55" s="2077"/>
      <c r="M55" s="2076"/>
      <c r="N55" s="2079"/>
      <c r="O55" s="2067"/>
      <c r="P55" s="1031">
        <f t="shared" si="2"/>
        <v>0</v>
      </c>
      <c r="Q55" s="1279" t="str">
        <f t="shared" si="0"/>
        <v>OK</v>
      </c>
      <c r="R55" s="568"/>
      <c r="S55" s="568"/>
      <c r="T55" s="568"/>
      <c r="U55" s="568"/>
      <c r="V55" s="568"/>
      <c r="W55" s="568"/>
      <c r="X55" s="568"/>
      <c r="Y55" s="568"/>
      <c r="Z55" s="568"/>
      <c r="AA55" s="568"/>
      <c r="AB55" s="568"/>
      <c r="AC55" s="568"/>
      <c r="AD55" s="568"/>
      <c r="AE55" s="568"/>
      <c r="AF55" s="568"/>
    </row>
    <row r="56" spans="2:32" ht="16.5" customHeight="1" x14ac:dyDescent="0.25">
      <c r="B56" s="775" t="s">
        <v>539</v>
      </c>
      <c r="C56" s="2074"/>
      <c r="D56" s="1908">
        <f t="shared" si="3"/>
        <v>0</v>
      </c>
      <c r="E56" s="2067"/>
      <c r="F56" s="2075"/>
      <c r="G56" s="2076"/>
      <c r="H56" s="2077"/>
      <c r="I56" s="2076"/>
      <c r="J56" s="2078"/>
      <c r="K56" s="2078"/>
      <c r="L56" s="2077"/>
      <c r="M56" s="2076"/>
      <c r="N56" s="2079"/>
      <c r="O56" s="2067"/>
      <c r="P56" s="1031">
        <f t="shared" si="2"/>
        <v>0</v>
      </c>
      <c r="Q56" s="1279" t="str">
        <f t="shared" si="0"/>
        <v>OK</v>
      </c>
      <c r="R56" s="568"/>
      <c r="S56" s="568"/>
      <c r="T56" s="568"/>
      <c r="U56" s="568"/>
      <c r="V56" s="568"/>
      <c r="W56" s="568"/>
      <c r="X56" s="568"/>
      <c r="Y56" s="568"/>
      <c r="Z56" s="568"/>
      <c r="AA56" s="568"/>
      <c r="AB56" s="568"/>
      <c r="AC56" s="568"/>
      <c r="AD56" s="568"/>
      <c r="AE56" s="568"/>
      <c r="AF56" s="568"/>
    </row>
    <row r="57" spans="2:32" ht="16.5" customHeight="1" x14ac:dyDescent="0.25">
      <c r="B57" s="775" t="s">
        <v>539</v>
      </c>
      <c r="C57" s="2074"/>
      <c r="D57" s="1908">
        <f t="shared" si="3"/>
        <v>0</v>
      </c>
      <c r="E57" s="2067"/>
      <c r="F57" s="2075"/>
      <c r="G57" s="2076"/>
      <c r="H57" s="2077"/>
      <c r="I57" s="2076"/>
      <c r="J57" s="2078"/>
      <c r="K57" s="2078"/>
      <c r="L57" s="2077"/>
      <c r="M57" s="2076"/>
      <c r="N57" s="2079"/>
      <c r="O57" s="2067"/>
      <c r="P57" s="1031">
        <f t="shared" si="2"/>
        <v>0</v>
      </c>
      <c r="Q57" s="1279" t="str">
        <f t="shared" si="0"/>
        <v>OK</v>
      </c>
      <c r="R57" s="568"/>
      <c r="S57" s="568"/>
      <c r="T57" s="568"/>
      <c r="U57" s="568"/>
      <c r="V57" s="568"/>
      <c r="W57" s="568"/>
      <c r="X57" s="568"/>
      <c r="Y57" s="568"/>
      <c r="Z57" s="568"/>
      <c r="AA57" s="568"/>
      <c r="AB57" s="568"/>
      <c r="AC57" s="568"/>
      <c r="AD57" s="568"/>
      <c r="AE57" s="568"/>
      <c r="AF57" s="568"/>
    </row>
    <row r="58" spans="2:32" ht="16.5" customHeight="1" x14ac:dyDescent="0.25">
      <c r="B58" s="775" t="s">
        <v>539</v>
      </c>
      <c r="C58" s="2074"/>
      <c r="D58" s="1908">
        <f t="shared" si="3"/>
        <v>0</v>
      </c>
      <c r="E58" s="2067"/>
      <c r="F58" s="2075"/>
      <c r="G58" s="2076"/>
      <c r="H58" s="2077"/>
      <c r="I58" s="2076"/>
      <c r="J58" s="2078"/>
      <c r="K58" s="2078"/>
      <c r="L58" s="2077"/>
      <c r="M58" s="2076"/>
      <c r="N58" s="2079"/>
      <c r="O58" s="2067"/>
      <c r="P58" s="1031">
        <f t="shared" si="2"/>
        <v>0</v>
      </c>
      <c r="Q58" s="1279" t="str">
        <f t="shared" si="0"/>
        <v>OK</v>
      </c>
      <c r="R58" s="568"/>
      <c r="S58" s="568"/>
      <c r="T58" s="568"/>
      <c r="U58" s="568"/>
      <c r="V58" s="568"/>
      <c r="W58" s="568"/>
      <c r="X58" s="568"/>
      <c r="Y58" s="568"/>
      <c r="Z58" s="568"/>
      <c r="AA58" s="568"/>
      <c r="AB58" s="568"/>
      <c r="AC58" s="568"/>
      <c r="AD58" s="568"/>
      <c r="AE58" s="568"/>
      <c r="AF58" s="568"/>
    </row>
    <row r="59" spans="2:32" ht="15.75" x14ac:dyDescent="0.25">
      <c r="B59" s="160" t="s">
        <v>215</v>
      </c>
      <c r="C59" s="1936"/>
      <c r="D59" s="1908">
        <f t="shared" si="3"/>
        <v>0</v>
      </c>
      <c r="E59" s="2067"/>
      <c r="F59" s="2068"/>
      <c r="G59" s="2069"/>
      <c r="H59" s="2070"/>
      <c r="I59" s="2069"/>
      <c r="J59" s="2071"/>
      <c r="K59" s="2071"/>
      <c r="L59" s="2070"/>
      <c r="M59" s="2069"/>
      <c r="N59" s="2072"/>
      <c r="O59" s="2073"/>
      <c r="P59" s="1031">
        <f t="shared" si="2"/>
        <v>0</v>
      </c>
      <c r="Q59" s="1279" t="str">
        <f t="shared" si="0"/>
        <v>OK</v>
      </c>
      <c r="R59" s="568"/>
      <c r="S59" s="568"/>
      <c r="T59" s="568"/>
      <c r="U59" s="568"/>
      <c r="V59" s="568"/>
      <c r="W59" s="568"/>
      <c r="X59" s="568"/>
      <c r="Y59" s="568"/>
      <c r="Z59" s="568"/>
      <c r="AA59" s="568"/>
      <c r="AB59" s="568"/>
      <c r="AC59" s="568"/>
      <c r="AD59" s="568"/>
      <c r="AE59" s="568"/>
      <c r="AF59" s="568"/>
    </row>
    <row r="60" spans="2:32" ht="15.75" x14ac:dyDescent="0.25">
      <c r="B60" s="160" t="s">
        <v>216</v>
      </c>
      <c r="C60" s="1936"/>
      <c r="D60" s="1908">
        <f t="shared" si="3"/>
        <v>0</v>
      </c>
      <c r="E60" s="2067"/>
      <c r="F60" s="2075"/>
      <c r="G60" s="2076"/>
      <c r="H60" s="2077"/>
      <c r="I60" s="2080"/>
      <c r="J60" s="2067"/>
      <c r="K60" s="2078"/>
      <c r="L60" s="2077"/>
      <c r="M60" s="2076"/>
      <c r="N60" s="2079"/>
      <c r="O60" s="2067"/>
      <c r="P60" s="1031">
        <f t="shared" si="2"/>
        <v>0</v>
      </c>
      <c r="Q60" s="1279" t="str">
        <f t="shared" si="0"/>
        <v>OK</v>
      </c>
      <c r="R60" s="568"/>
      <c r="S60" s="568"/>
      <c r="T60" s="568"/>
      <c r="U60" s="568"/>
      <c r="V60" s="568"/>
      <c r="W60" s="568"/>
      <c r="X60" s="568"/>
      <c r="Y60" s="568"/>
      <c r="Z60" s="568"/>
      <c r="AA60" s="568"/>
      <c r="AB60" s="568"/>
      <c r="AC60" s="568"/>
      <c r="AD60" s="568"/>
      <c r="AE60" s="568"/>
      <c r="AF60" s="568"/>
    </row>
    <row r="61" spans="2:32" ht="31.5" x14ac:dyDescent="0.25">
      <c r="B61" s="161" t="s">
        <v>217</v>
      </c>
      <c r="C61" s="1944">
        <f>C62+C63</f>
        <v>0</v>
      </c>
      <c r="D61" s="1944">
        <f>D62+D63</f>
        <v>0</v>
      </c>
      <c r="E61" s="1944">
        <f>E62+E63</f>
        <v>0</v>
      </c>
      <c r="F61" s="2081">
        <f t="shared" ref="F61:O61" si="8">F62+F63</f>
        <v>0</v>
      </c>
      <c r="G61" s="2082">
        <f>G62+G63</f>
        <v>0</v>
      </c>
      <c r="H61" s="2083">
        <f t="shared" si="8"/>
        <v>0</v>
      </c>
      <c r="I61" s="2084">
        <f t="shared" si="8"/>
        <v>0</v>
      </c>
      <c r="J61" s="1944">
        <f t="shared" si="8"/>
        <v>0</v>
      </c>
      <c r="K61" s="2085">
        <f t="shared" si="8"/>
        <v>0</v>
      </c>
      <c r="L61" s="2083">
        <f t="shared" si="8"/>
        <v>0</v>
      </c>
      <c r="M61" s="2082">
        <f t="shared" si="8"/>
        <v>0</v>
      </c>
      <c r="N61" s="2086">
        <f t="shared" si="8"/>
        <v>0</v>
      </c>
      <c r="O61" s="1944">
        <f t="shared" si="8"/>
        <v>0</v>
      </c>
      <c r="P61" s="1031">
        <f t="shared" si="2"/>
        <v>0</v>
      </c>
      <c r="Q61" s="1279" t="str">
        <f t="shared" si="0"/>
        <v>OK</v>
      </c>
      <c r="R61" s="568"/>
      <c r="S61" s="568"/>
      <c r="T61" s="568"/>
      <c r="U61" s="568"/>
      <c r="V61" s="568"/>
      <c r="W61" s="568"/>
      <c r="X61" s="568"/>
      <c r="Y61" s="568"/>
      <c r="Z61" s="568"/>
      <c r="AA61" s="568"/>
      <c r="AB61" s="568"/>
      <c r="AC61" s="568"/>
      <c r="AD61" s="568"/>
      <c r="AE61" s="568"/>
      <c r="AF61" s="568"/>
    </row>
    <row r="62" spans="2:32" ht="15.75" x14ac:dyDescent="0.25">
      <c r="B62" s="775" t="s">
        <v>470</v>
      </c>
      <c r="C62" s="2074"/>
      <c r="D62" s="1926">
        <f t="shared" si="3"/>
        <v>0</v>
      </c>
      <c r="E62" s="2087"/>
      <c r="F62" s="2088"/>
      <c r="G62" s="2089"/>
      <c r="H62" s="2090"/>
      <c r="I62" s="2089"/>
      <c r="J62" s="2091"/>
      <c r="K62" s="2091"/>
      <c r="L62" s="2090"/>
      <c r="M62" s="2089"/>
      <c r="N62" s="2092"/>
      <c r="O62" s="2093"/>
      <c r="P62" s="1031">
        <f t="shared" si="2"/>
        <v>0</v>
      </c>
      <c r="Q62" s="1279" t="str">
        <f t="shared" si="0"/>
        <v>OK</v>
      </c>
      <c r="R62" s="568"/>
      <c r="S62" s="568"/>
      <c r="T62" s="568"/>
      <c r="U62" s="568"/>
      <c r="V62" s="568"/>
      <c r="W62" s="568"/>
      <c r="X62" s="568"/>
      <c r="Y62" s="568"/>
      <c r="Z62" s="568"/>
      <c r="AA62" s="568"/>
      <c r="AB62" s="568"/>
      <c r="AC62" s="568"/>
      <c r="AD62" s="568"/>
      <c r="AE62" s="568"/>
      <c r="AF62" s="568"/>
    </row>
    <row r="63" spans="2:32" ht="15.75" x14ac:dyDescent="0.25">
      <c r="B63" s="775" t="s">
        <v>471</v>
      </c>
      <c r="C63" s="2074"/>
      <c r="D63" s="1926">
        <f t="shared" si="3"/>
        <v>0</v>
      </c>
      <c r="E63" s="2087"/>
      <c r="F63" s="2088"/>
      <c r="G63" s="2089"/>
      <c r="H63" s="2090"/>
      <c r="I63" s="2089"/>
      <c r="J63" s="2091"/>
      <c r="K63" s="2091"/>
      <c r="L63" s="2090"/>
      <c r="M63" s="2089"/>
      <c r="N63" s="2092"/>
      <c r="O63" s="2093"/>
      <c r="P63" s="1031">
        <f t="shared" si="2"/>
        <v>0</v>
      </c>
      <c r="Q63" s="1279" t="str">
        <f t="shared" si="0"/>
        <v>OK</v>
      </c>
      <c r="R63" s="568"/>
      <c r="S63" s="568"/>
      <c r="T63" s="568"/>
      <c r="U63" s="568"/>
      <c r="V63" s="568"/>
      <c r="W63" s="568"/>
      <c r="X63" s="568"/>
      <c r="Y63" s="568"/>
      <c r="Z63" s="568"/>
      <c r="AA63" s="568"/>
      <c r="AB63" s="568"/>
      <c r="AC63" s="568"/>
      <c r="AD63" s="568"/>
      <c r="AE63" s="568"/>
      <c r="AF63" s="568"/>
    </row>
    <row r="64" spans="2:32" ht="31.5" x14ac:dyDescent="0.25">
      <c r="B64" s="161" t="s">
        <v>218</v>
      </c>
      <c r="C64" s="1936"/>
      <c r="D64" s="2094">
        <f t="shared" si="3"/>
        <v>0</v>
      </c>
      <c r="E64" s="2095"/>
      <c r="F64" s="2096"/>
      <c r="G64" s="2097"/>
      <c r="H64" s="2098"/>
      <c r="I64" s="2097"/>
      <c r="J64" s="2099"/>
      <c r="K64" s="2099"/>
      <c r="L64" s="2098"/>
      <c r="M64" s="2097"/>
      <c r="N64" s="2100"/>
      <c r="O64" s="2101"/>
      <c r="P64" s="1031">
        <f t="shared" si="2"/>
        <v>0</v>
      </c>
      <c r="Q64" s="1279" t="str">
        <f t="shared" si="0"/>
        <v>OK</v>
      </c>
      <c r="R64" s="568"/>
      <c r="S64" s="568"/>
      <c r="T64" s="568"/>
      <c r="U64" s="568"/>
      <c r="V64" s="568"/>
      <c r="W64" s="568"/>
      <c r="X64" s="568"/>
      <c r="Y64" s="568"/>
      <c r="Z64" s="568"/>
      <c r="AA64" s="568"/>
      <c r="AB64" s="568"/>
      <c r="AC64" s="568"/>
      <c r="AD64" s="568"/>
      <c r="AE64" s="568"/>
      <c r="AF64" s="568"/>
    </row>
    <row r="65" spans="2:35" ht="31.5" x14ac:dyDescent="0.25">
      <c r="B65" s="161" t="s">
        <v>219</v>
      </c>
      <c r="C65" s="1936"/>
      <c r="D65" s="2094">
        <f t="shared" si="3"/>
        <v>0</v>
      </c>
      <c r="E65" s="2095"/>
      <c r="F65" s="2096"/>
      <c r="G65" s="2097"/>
      <c r="H65" s="2098"/>
      <c r="I65" s="2097"/>
      <c r="J65" s="2099"/>
      <c r="K65" s="2099"/>
      <c r="L65" s="2098"/>
      <c r="M65" s="2097"/>
      <c r="N65" s="2100"/>
      <c r="O65" s="2101"/>
      <c r="P65" s="1031">
        <f t="shared" si="2"/>
        <v>0</v>
      </c>
      <c r="Q65" s="1279" t="str">
        <f t="shared" si="0"/>
        <v>OK</v>
      </c>
      <c r="R65" s="568"/>
      <c r="S65" s="568"/>
      <c r="T65" s="568"/>
      <c r="U65" s="568"/>
      <c r="V65" s="568"/>
      <c r="W65" s="568"/>
      <c r="X65" s="568"/>
      <c r="Y65" s="568"/>
      <c r="Z65" s="568"/>
      <c r="AA65" s="568"/>
      <c r="AB65" s="568"/>
      <c r="AC65" s="568"/>
      <c r="AD65" s="568"/>
      <c r="AE65" s="568"/>
      <c r="AF65" s="568"/>
    </row>
    <row r="66" spans="2:35" ht="15.75" x14ac:dyDescent="0.25">
      <c r="B66" s="161" t="s">
        <v>220</v>
      </c>
      <c r="C66" s="1936"/>
      <c r="D66" s="2094">
        <f t="shared" si="3"/>
        <v>0</v>
      </c>
      <c r="E66" s="2095"/>
      <c r="F66" s="2102"/>
      <c r="G66" s="2103"/>
      <c r="H66" s="2104"/>
      <c r="I66" s="2105"/>
      <c r="J66" s="2095"/>
      <c r="K66" s="2106"/>
      <c r="L66" s="2104"/>
      <c r="M66" s="2103"/>
      <c r="N66" s="2107"/>
      <c r="O66" s="2095"/>
      <c r="P66" s="1031">
        <f t="shared" si="2"/>
        <v>0</v>
      </c>
      <c r="Q66" s="1279" t="str">
        <f t="shared" si="0"/>
        <v>OK</v>
      </c>
      <c r="R66" s="568"/>
      <c r="S66" s="568"/>
      <c r="T66" s="568"/>
      <c r="U66" s="568"/>
      <c r="V66" s="568"/>
      <c r="W66" s="568"/>
      <c r="X66" s="568"/>
      <c r="Y66" s="568"/>
      <c r="Z66" s="568"/>
      <c r="AA66" s="568"/>
      <c r="AB66" s="568"/>
      <c r="AC66" s="568"/>
      <c r="AD66" s="568"/>
      <c r="AE66" s="568"/>
      <c r="AF66" s="568"/>
    </row>
    <row r="67" spans="2:35" ht="15.75" x14ac:dyDescent="0.25">
      <c r="B67" s="160" t="s">
        <v>221</v>
      </c>
      <c r="C67" s="1936"/>
      <c r="D67" s="2094">
        <f t="shared" si="3"/>
        <v>0</v>
      </c>
      <c r="E67" s="2095"/>
      <c r="F67" s="2096"/>
      <c r="G67" s="2097"/>
      <c r="H67" s="2098"/>
      <c r="I67" s="2097"/>
      <c r="J67" s="2099"/>
      <c r="K67" s="2099"/>
      <c r="L67" s="2098"/>
      <c r="M67" s="2097"/>
      <c r="N67" s="2100"/>
      <c r="O67" s="2101"/>
      <c r="P67" s="1031">
        <f t="shared" si="2"/>
        <v>0</v>
      </c>
      <c r="Q67" s="1279" t="str">
        <f t="shared" si="0"/>
        <v>OK</v>
      </c>
      <c r="R67" s="568"/>
      <c r="S67" s="568"/>
      <c r="T67" s="568"/>
      <c r="U67" s="568"/>
      <c r="V67" s="568"/>
      <c r="W67" s="568"/>
      <c r="X67" s="568"/>
      <c r="Y67" s="568"/>
      <c r="Z67" s="568"/>
      <c r="AA67" s="568"/>
      <c r="AB67" s="568"/>
      <c r="AC67" s="568"/>
      <c r="AD67" s="568"/>
      <c r="AE67" s="568"/>
      <c r="AF67" s="568"/>
    </row>
    <row r="68" spans="2:35" ht="15.75" x14ac:dyDescent="0.25">
      <c r="B68" s="160" t="s">
        <v>222</v>
      </c>
      <c r="C68" s="1936"/>
      <c r="D68" s="2094">
        <f t="shared" si="3"/>
        <v>0</v>
      </c>
      <c r="E68" s="2108"/>
      <c r="F68" s="2109"/>
      <c r="G68" s="2110"/>
      <c r="H68" s="2111"/>
      <c r="I68" s="2110"/>
      <c r="J68" s="2112"/>
      <c r="K68" s="2112"/>
      <c r="L68" s="2111"/>
      <c r="M68" s="2110"/>
      <c r="N68" s="2113"/>
      <c r="O68" s="2114"/>
      <c r="P68" s="1031">
        <f t="shared" si="2"/>
        <v>0</v>
      </c>
      <c r="Q68" s="1279" t="str">
        <f t="shared" si="0"/>
        <v>OK</v>
      </c>
      <c r="R68" s="568"/>
      <c r="S68" s="568"/>
      <c r="T68" s="568"/>
      <c r="U68" s="568"/>
      <c r="V68" s="568"/>
      <c r="W68" s="568"/>
      <c r="X68" s="568"/>
      <c r="Y68" s="568"/>
      <c r="Z68" s="568"/>
      <c r="AA68" s="568"/>
      <c r="AB68" s="568"/>
      <c r="AC68" s="568"/>
      <c r="AD68" s="568"/>
      <c r="AE68" s="568"/>
      <c r="AF68" s="568"/>
    </row>
    <row r="69" spans="2:35" ht="17.25" customHeight="1" x14ac:dyDescent="0.25">
      <c r="B69" s="160" t="s">
        <v>223</v>
      </c>
      <c r="C69" s="1936"/>
      <c r="D69" s="2094">
        <f t="shared" si="3"/>
        <v>0</v>
      </c>
      <c r="E69" s="2108"/>
      <c r="F69" s="2109"/>
      <c r="G69" s="2110"/>
      <c r="H69" s="2111"/>
      <c r="I69" s="2110"/>
      <c r="J69" s="2112"/>
      <c r="K69" s="2112"/>
      <c r="L69" s="2111"/>
      <c r="M69" s="2110"/>
      <c r="N69" s="2113"/>
      <c r="O69" s="2114"/>
      <c r="P69" s="1031">
        <f t="shared" si="2"/>
        <v>0</v>
      </c>
      <c r="Q69" s="1279" t="str">
        <f t="shared" si="0"/>
        <v>OK</v>
      </c>
      <c r="R69" s="568"/>
      <c r="S69" s="568"/>
      <c r="T69" s="568"/>
      <c r="U69" s="568"/>
      <c r="V69" s="568"/>
      <c r="W69" s="568"/>
      <c r="X69" s="568"/>
      <c r="Y69" s="568"/>
      <c r="Z69" s="568"/>
      <c r="AA69" s="568"/>
      <c r="AB69" s="568"/>
      <c r="AC69" s="568"/>
      <c r="AD69" s="568"/>
      <c r="AE69" s="568"/>
      <c r="AF69" s="568"/>
    </row>
    <row r="70" spans="2:35" ht="15.75" x14ac:dyDescent="0.25">
      <c r="B70" s="162" t="s">
        <v>224</v>
      </c>
      <c r="C70" s="1957"/>
      <c r="D70" s="2094">
        <f t="shared" si="3"/>
        <v>0</v>
      </c>
      <c r="E70" s="2108"/>
      <c r="F70" s="2109"/>
      <c r="G70" s="2110"/>
      <c r="H70" s="2111"/>
      <c r="I70" s="2110"/>
      <c r="J70" s="2112"/>
      <c r="K70" s="2112"/>
      <c r="L70" s="2111"/>
      <c r="M70" s="2110"/>
      <c r="N70" s="2113"/>
      <c r="O70" s="2114"/>
      <c r="P70" s="1031">
        <f t="shared" si="2"/>
        <v>0</v>
      </c>
      <c r="Q70" s="1279" t="str">
        <f t="shared" si="0"/>
        <v>OK</v>
      </c>
      <c r="R70" s="568"/>
      <c r="S70" s="568"/>
      <c r="T70" s="568"/>
      <c r="U70" s="568"/>
      <c r="V70" s="568"/>
      <c r="W70" s="568"/>
      <c r="X70" s="568"/>
      <c r="Y70" s="568"/>
      <c r="Z70" s="568"/>
      <c r="AA70" s="568"/>
      <c r="AB70" s="568"/>
      <c r="AC70" s="568"/>
      <c r="AD70" s="568"/>
      <c r="AE70" s="568"/>
      <c r="AF70" s="568"/>
    </row>
    <row r="71" spans="2:35" ht="15.75" x14ac:dyDescent="0.25">
      <c r="B71" s="160" t="s">
        <v>225</v>
      </c>
      <c r="C71" s="1944">
        <f>SUM(C72:C78)</f>
        <v>0</v>
      </c>
      <c r="D71" s="1944">
        <f>SUM(D72:D78)</f>
        <v>0</v>
      </c>
      <c r="E71" s="1944">
        <f>SUM(E72:E78)</f>
        <v>0</v>
      </c>
      <c r="F71" s="2081">
        <f t="shared" ref="F71:O71" si="9">SUM(F72:F78)</f>
        <v>0</v>
      </c>
      <c r="G71" s="2082">
        <f>SUM(G72:G78)</f>
        <v>0</v>
      </c>
      <c r="H71" s="2083">
        <f>SUM(H72:H78)</f>
        <v>0</v>
      </c>
      <c r="I71" s="2084">
        <f t="shared" si="9"/>
        <v>0</v>
      </c>
      <c r="J71" s="1944">
        <f t="shared" si="9"/>
        <v>0</v>
      </c>
      <c r="K71" s="2085">
        <f t="shared" si="9"/>
        <v>0</v>
      </c>
      <c r="L71" s="2083">
        <f t="shared" si="9"/>
        <v>0</v>
      </c>
      <c r="M71" s="2082">
        <f t="shared" si="9"/>
        <v>0</v>
      </c>
      <c r="N71" s="2086">
        <f>SUM(N72:N78)</f>
        <v>0</v>
      </c>
      <c r="O71" s="1944">
        <f t="shared" si="9"/>
        <v>0</v>
      </c>
      <c r="P71" s="1031">
        <f t="shared" si="2"/>
        <v>0</v>
      </c>
      <c r="Q71" s="1279" t="str">
        <f t="shared" si="0"/>
        <v>OK</v>
      </c>
      <c r="R71" s="568"/>
      <c r="S71" s="568"/>
      <c r="T71" s="568"/>
      <c r="U71" s="568"/>
      <c r="V71" s="568"/>
      <c r="W71" s="568"/>
      <c r="X71" s="568"/>
      <c r="Y71" s="568"/>
      <c r="Z71" s="568"/>
      <c r="AA71" s="568"/>
      <c r="AB71" s="568"/>
      <c r="AC71" s="568"/>
      <c r="AD71" s="568"/>
      <c r="AE71" s="568"/>
      <c r="AF71" s="568"/>
    </row>
    <row r="72" spans="2:35" ht="15.75" x14ac:dyDescent="0.25">
      <c r="B72" s="775" t="s">
        <v>478</v>
      </c>
      <c r="C72" s="2074"/>
      <c r="D72" s="2115">
        <f t="shared" si="3"/>
        <v>0</v>
      </c>
      <c r="E72" s="2116"/>
      <c r="F72" s="2117"/>
      <c r="G72" s="2118"/>
      <c r="H72" s="2119"/>
      <c r="I72" s="2118"/>
      <c r="J72" s="2120"/>
      <c r="K72" s="2120"/>
      <c r="L72" s="2119"/>
      <c r="M72" s="2118"/>
      <c r="N72" s="2121"/>
      <c r="O72" s="2122"/>
      <c r="P72" s="1031">
        <f t="shared" si="2"/>
        <v>0</v>
      </c>
      <c r="Q72" s="1279" t="str">
        <f t="shared" si="0"/>
        <v>OK</v>
      </c>
      <c r="R72" s="568"/>
      <c r="S72" s="568"/>
      <c r="T72" s="568"/>
      <c r="U72" s="568"/>
      <c r="V72" s="568"/>
      <c r="W72" s="568"/>
      <c r="X72" s="568"/>
      <c r="Y72" s="568"/>
      <c r="Z72" s="568"/>
      <c r="AA72" s="568"/>
      <c r="AB72" s="568"/>
      <c r="AC72" s="568"/>
      <c r="AD72" s="568"/>
      <c r="AE72" s="568"/>
      <c r="AF72" s="568"/>
    </row>
    <row r="73" spans="2:35" ht="15.75" x14ac:dyDescent="0.25">
      <c r="B73" s="775" t="s">
        <v>479</v>
      </c>
      <c r="C73" s="2074"/>
      <c r="D73" s="2115">
        <f t="shared" si="3"/>
        <v>0</v>
      </c>
      <c r="E73" s="2087"/>
      <c r="F73" s="2088"/>
      <c r="G73" s="2089"/>
      <c r="H73" s="2090"/>
      <c r="I73" s="2089"/>
      <c r="J73" s="2091"/>
      <c r="K73" s="2091"/>
      <c r="L73" s="2090"/>
      <c r="M73" s="2089"/>
      <c r="N73" s="2092"/>
      <c r="O73" s="2093"/>
      <c r="P73" s="1031">
        <f t="shared" si="2"/>
        <v>0</v>
      </c>
      <c r="Q73" s="1279" t="str">
        <f t="shared" si="0"/>
        <v>OK</v>
      </c>
      <c r="R73" s="568"/>
      <c r="S73" s="568"/>
      <c r="T73" s="568"/>
      <c r="U73" s="568"/>
      <c r="V73" s="568"/>
      <c r="W73" s="568"/>
      <c r="X73" s="568"/>
      <c r="Y73" s="568"/>
      <c r="Z73" s="568"/>
      <c r="AA73" s="568"/>
      <c r="AB73" s="568"/>
      <c r="AC73" s="568"/>
      <c r="AD73" s="568"/>
      <c r="AE73" s="568"/>
      <c r="AF73" s="568"/>
    </row>
    <row r="74" spans="2:35" ht="30.75" x14ac:dyDescent="0.25">
      <c r="B74" s="775" t="s">
        <v>477</v>
      </c>
      <c r="C74" s="2074"/>
      <c r="D74" s="2115">
        <f t="shared" si="3"/>
        <v>0</v>
      </c>
      <c r="E74" s="2087"/>
      <c r="F74" s="2088"/>
      <c r="G74" s="2089"/>
      <c r="H74" s="2090"/>
      <c r="I74" s="2089"/>
      <c r="J74" s="2091"/>
      <c r="K74" s="2091"/>
      <c r="L74" s="2090"/>
      <c r="M74" s="2089"/>
      <c r="N74" s="2092"/>
      <c r="O74" s="2093"/>
      <c r="P74" s="1031">
        <f t="shared" si="2"/>
        <v>0</v>
      </c>
      <c r="Q74" s="1279" t="str">
        <f t="shared" si="0"/>
        <v>OK</v>
      </c>
      <c r="R74" s="568"/>
      <c r="S74" s="568"/>
      <c r="T74" s="568"/>
      <c r="U74" s="568"/>
      <c r="V74" s="568"/>
      <c r="W74" s="568"/>
      <c r="X74" s="568"/>
      <c r="Y74" s="568"/>
      <c r="Z74" s="568"/>
      <c r="AA74" s="568"/>
      <c r="AB74" s="568"/>
      <c r="AC74" s="568"/>
      <c r="AD74" s="568"/>
      <c r="AE74" s="568"/>
      <c r="AF74" s="568"/>
    </row>
    <row r="75" spans="2:35" ht="30.75" x14ac:dyDescent="0.25">
      <c r="B75" s="775" t="s">
        <v>475</v>
      </c>
      <c r="C75" s="2074"/>
      <c r="D75" s="2115">
        <f t="shared" si="3"/>
        <v>0</v>
      </c>
      <c r="E75" s="2087"/>
      <c r="F75" s="2088"/>
      <c r="G75" s="2089"/>
      <c r="H75" s="2090"/>
      <c r="I75" s="2089"/>
      <c r="J75" s="2091"/>
      <c r="K75" s="2091"/>
      <c r="L75" s="2090"/>
      <c r="M75" s="2089"/>
      <c r="N75" s="2092"/>
      <c r="O75" s="2093"/>
      <c r="P75" s="1031">
        <f t="shared" si="2"/>
        <v>0</v>
      </c>
      <c r="Q75" s="1279" t="str">
        <f t="shared" si="0"/>
        <v>OK</v>
      </c>
      <c r="R75" s="568"/>
      <c r="S75" s="568"/>
      <c r="T75" s="568"/>
      <c r="U75" s="568"/>
      <c r="V75" s="568"/>
      <c r="W75" s="568"/>
      <c r="X75" s="568"/>
      <c r="Y75" s="568"/>
      <c r="Z75" s="568"/>
      <c r="AA75" s="568"/>
      <c r="AB75" s="568"/>
      <c r="AC75" s="568"/>
      <c r="AD75" s="568"/>
      <c r="AE75" s="568"/>
      <c r="AF75" s="568"/>
    </row>
    <row r="76" spans="2:35" ht="30.75" x14ac:dyDescent="0.25">
      <c r="B76" s="775" t="s">
        <v>476</v>
      </c>
      <c r="C76" s="2074"/>
      <c r="D76" s="2115">
        <f t="shared" si="3"/>
        <v>0</v>
      </c>
      <c r="E76" s="2087"/>
      <c r="F76" s="2088"/>
      <c r="G76" s="2089"/>
      <c r="H76" s="2090"/>
      <c r="I76" s="2089"/>
      <c r="J76" s="2091"/>
      <c r="K76" s="2091"/>
      <c r="L76" s="2090"/>
      <c r="M76" s="2089"/>
      <c r="N76" s="2092"/>
      <c r="O76" s="2093"/>
      <c r="P76" s="1031">
        <f t="shared" si="2"/>
        <v>0</v>
      </c>
      <c r="Q76" s="1279" t="str">
        <f t="shared" si="0"/>
        <v>OK</v>
      </c>
      <c r="R76" s="568"/>
      <c r="S76" s="568"/>
      <c r="T76" s="568"/>
      <c r="U76" s="568"/>
      <c r="V76" s="568"/>
      <c r="W76" s="568"/>
      <c r="X76" s="568"/>
      <c r="Y76" s="568"/>
      <c r="Z76" s="568"/>
      <c r="AA76" s="568"/>
      <c r="AB76" s="568"/>
      <c r="AC76" s="568"/>
      <c r="AD76" s="568"/>
      <c r="AE76" s="568"/>
      <c r="AF76" s="568"/>
    </row>
    <row r="77" spans="2:35" s="164" customFormat="1" ht="15.75" x14ac:dyDescent="0.25">
      <c r="B77" s="775" t="s">
        <v>473</v>
      </c>
      <c r="C77" s="2074"/>
      <c r="D77" s="2115">
        <f t="shared" si="3"/>
        <v>0</v>
      </c>
      <c r="E77" s="2087"/>
      <c r="F77" s="2088"/>
      <c r="G77" s="2089"/>
      <c r="H77" s="2090"/>
      <c r="I77" s="2089"/>
      <c r="J77" s="2091"/>
      <c r="K77" s="2091"/>
      <c r="L77" s="2090"/>
      <c r="M77" s="2089"/>
      <c r="N77" s="2092"/>
      <c r="O77" s="2093"/>
      <c r="P77" s="1031">
        <f t="shared" si="2"/>
        <v>0</v>
      </c>
      <c r="Q77" s="1279" t="str">
        <f t="shared" si="0"/>
        <v>OK</v>
      </c>
      <c r="R77" s="569"/>
      <c r="S77" s="569"/>
      <c r="T77" s="569"/>
      <c r="U77" s="569"/>
      <c r="V77" s="569"/>
      <c r="W77" s="569"/>
      <c r="X77" s="569"/>
      <c r="Y77" s="569"/>
      <c r="Z77" s="569"/>
      <c r="AA77" s="569"/>
      <c r="AB77" s="569"/>
      <c r="AC77" s="569"/>
      <c r="AD77" s="569"/>
      <c r="AE77" s="569"/>
      <c r="AF77" s="569"/>
      <c r="AG77" s="163"/>
      <c r="AH77" s="163"/>
      <c r="AI77" s="163"/>
    </row>
    <row r="78" spans="2:35" s="164" customFormat="1" ht="15.75" x14ac:dyDescent="0.25">
      <c r="B78" s="775" t="s">
        <v>474</v>
      </c>
      <c r="C78" s="2074"/>
      <c r="D78" s="2115">
        <f t="shared" si="3"/>
        <v>0</v>
      </c>
      <c r="E78" s="2087"/>
      <c r="F78" s="2088"/>
      <c r="G78" s="2089"/>
      <c r="H78" s="2090"/>
      <c r="I78" s="2089"/>
      <c r="J78" s="2091"/>
      <c r="K78" s="2091"/>
      <c r="L78" s="2090"/>
      <c r="M78" s="2089"/>
      <c r="N78" s="2092"/>
      <c r="O78" s="2093"/>
      <c r="P78" s="1031">
        <f t="shared" si="2"/>
        <v>0</v>
      </c>
      <c r="Q78" s="1279" t="str">
        <f t="shared" si="0"/>
        <v>OK</v>
      </c>
      <c r="R78" s="569"/>
      <c r="S78" s="569"/>
      <c r="T78" s="569"/>
      <c r="U78" s="569"/>
      <c r="V78" s="569"/>
      <c r="W78" s="569"/>
      <c r="X78" s="569"/>
      <c r="Y78" s="569"/>
      <c r="Z78" s="569"/>
      <c r="AA78" s="569"/>
      <c r="AB78" s="569"/>
      <c r="AC78" s="569"/>
      <c r="AD78" s="569"/>
      <c r="AE78" s="569"/>
      <c r="AF78" s="569"/>
      <c r="AG78" s="163"/>
      <c r="AH78" s="163"/>
      <c r="AI78" s="163"/>
    </row>
    <row r="79" spans="2:35" s="164" customFormat="1" ht="15.75" x14ac:dyDescent="0.25">
      <c r="B79" s="160" t="s">
        <v>226</v>
      </c>
      <c r="C79" s="1936"/>
      <c r="D79" s="2094">
        <f t="shared" si="3"/>
        <v>0</v>
      </c>
      <c r="E79" s="2095"/>
      <c r="F79" s="2096"/>
      <c r="G79" s="2097"/>
      <c r="H79" s="2098"/>
      <c r="I79" s="2097"/>
      <c r="J79" s="2099"/>
      <c r="K79" s="2099"/>
      <c r="L79" s="2098"/>
      <c r="M79" s="2097"/>
      <c r="N79" s="2100"/>
      <c r="O79" s="2101"/>
      <c r="P79" s="1031">
        <f t="shared" si="2"/>
        <v>0</v>
      </c>
      <c r="Q79" s="1279" t="str">
        <f t="shared" si="0"/>
        <v>OK</v>
      </c>
      <c r="R79" s="569"/>
      <c r="S79" s="569"/>
      <c r="T79" s="569"/>
      <c r="U79" s="569"/>
      <c r="V79" s="569"/>
      <c r="W79" s="569"/>
      <c r="X79" s="569"/>
      <c r="Y79" s="569"/>
      <c r="Z79" s="569"/>
      <c r="AA79" s="569"/>
      <c r="AB79" s="569"/>
      <c r="AC79" s="569"/>
      <c r="AD79" s="569"/>
      <c r="AE79" s="569"/>
      <c r="AF79" s="569"/>
      <c r="AG79" s="163"/>
      <c r="AH79" s="163"/>
      <c r="AI79" s="163"/>
    </row>
    <row r="80" spans="2:35" s="164" customFormat="1" ht="15.75" x14ac:dyDescent="0.25">
      <c r="B80" s="160" t="s">
        <v>227</v>
      </c>
      <c r="C80" s="1936"/>
      <c r="D80" s="2094">
        <f t="shared" si="3"/>
        <v>0</v>
      </c>
      <c r="E80" s="2095"/>
      <c r="F80" s="2102"/>
      <c r="G80" s="2103"/>
      <c r="H80" s="2104"/>
      <c r="I80" s="2105"/>
      <c r="J80" s="2095"/>
      <c r="K80" s="2106"/>
      <c r="L80" s="2104"/>
      <c r="M80" s="2103"/>
      <c r="N80" s="2107"/>
      <c r="O80" s="2095"/>
      <c r="P80" s="1031">
        <f t="shared" si="2"/>
        <v>0</v>
      </c>
      <c r="Q80" s="1279" t="str">
        <f t="shared" ref="Q80:Q92" si="10">IF(P80&lt;0,"ERR!","OK")</f>
        <v>OK</v>
      </c>
      <c r="R80" s="569"/>
      <c r="S80" s="569"/>
      <c r="T80" s="569"/>
      <c r="U80" s="569"/>
      <c r="V80" s="569"/>
      <c r="W80" s="569"/>
      <c r="X80" s="569"/>
      <c r="Y80" s="569"/>
      <c r="Z80" s="569"/>
      <c r="AA80" s="569"/>
      <c r="AB80" s="569"/>
      <c r="AC80" s="569"/>
      <c r="AD80" s="569"/>
      <c r="AE80" s="569"/>
      <c r="AF80" s="569"/>
      <c r="AG80" s="163"/>
      <c r="AH80" s="163"/>
      <c r="AI80" s="163"/>
    </row>
    <row r="81" spans="2:35" s="164" customFormat="1" ht="15.75" x14ac:dyDescent="0.25">
      <c r="B81" s="160" t="s">
        <v>228</v>
      </c>
      <c r="C81" s="1936"/>
      <c r="D81" s="2094">
        <f t="shared" si="3"/>
        <v>0</v>
      </c>
      <c r="E81" s="2095"/>
      <c r="F81" s="2096"/>
      <c r="G81" s="2097"/>
      <c r="H81" s="2098"/>
      <c r="I81" s="2097"/>
      <c r="J81" s="2099"/>
      <c r="K81" s="2099"/>
      <c r="L81" s="2098"/>
      <c r="M81" s="2097"/>
      <c r="N81" s="2100"/>
      <c r="O81" s="2101"/>
      <c r="P81" s="1031">
        <f t="shared" si="2"/>
        <v>0</v>
      </c>
      <c r="Q81" s="1279" t="str">
        <f t="shared" si="10"/>
        <v>OK</v>
      </c>
      <c r="R81" s="569"/>
      <c r="S81" s="569"/>
      <c r="T81" s="569"/>
      <c r="U81" s="569"/>
      <c r="V81" s="569"/>
      <c r="W81" s="569"/>
      <c r="X81" s="569"/>
      <c r="Y81" s="569"/>
      <c r="Z81" s="569"/>
      <c r="AA81" s="569"/>
      <c r="AB81" s="569"/>
      <c r="AC81" s="569"/>
      <c r="AD81" s="569"/>
      <c r="AE81" s="569"/>
      <c r="AF81" s="569"/>
      <c r="AG81" s="163"/>
      <c r="AH81" s="163"/>
      <c r="AI81" s="163"/>
    </row>
    <row r="82" spans="2:35" s="164" customFormat="1" ht="15.75" x14ac:dyDescent="0.25">
      <c r="B82" s="160" t="s">
        <v>229</v>
      </c>
      <c r="C82" s="1936"/>
      <c r="D82" s="2094">
        <f t="shared" si="3"/>
        <v>0</v>
      </c>
      <c r="E82" s="2095"/>
      <c r="F82" s="2096"/>
      <c r="G82" s="2097"/>
      <c r="H82" s="2098"/>
      <c r="I82" s="2097"/>
      <c r="J82" s="2099"/>
      <c r="K82" s="2099"/>
      <c r="L82" s="2098"/>
      <c r="M82" s="2097"/>
      <c r="N82" s="2100"/>
      <c r="O82" s="2101"/>
      <c r="P82" s="1031">
        <f t="shared" ref="P82:P88" si="11">C82-D82</f>
        <v>0</v>
      </c>
      <c r="Q82" s="1279" t="str">
        <f t="shared" si="10"/>
        <v>OK</v>
      </c>
      <c r="R82" s="569"/>
      <c r="S82" s="569"/>
      <c r="T82" s="569"/>
      <c r="U82" s="569"/>
      <c r="V82" s="569"/>
      <c r="W82" s="569"/>
      <c r="X82" s="569"/>
      <c r="Y82" s="569"/>
      <c r="Z82" s="569"/>
      <c r="AA82" s="569"/>
      <c r="AB82" s="569"/>
      <c r="AC82" s="569"/>
      <c r="AD82" s="569"/>
      <c r="AE82" s="569"/>
      <c r="AF82" s="569"/>
      <c r="AG82" s="163"/>
      <c r="AH82" s="163"/>
      <c r="AI82" s="163"/>
    </row>
    <row r="83" spans="2:35" s="164" customFormat="1" ht="15.75" x14ac:dyDescent="0.25">
      <c r="B83" s="160" t="s">
        <v>230</v>
      </c>
      <c r="C83" s="1936"/>
      <c r="D83" s="2094">
        <f t="shared" ref="D83:D91" si="12">SUM(E83:O83)</f>
        <v>0</v>
      </c>
      <c r="E83" s="2095"/>
      <c r="F83" s="2096"/>
      <c r="G83" s="2097"/>
      <c r="H83" s="2098"/>
      <c r="I83" s="2097"/>
      <c r="J83" s="2099"/>
      <c r="K83" s="2099"/>
      <c r="L83" s="2098"/>
      <c r="M83" s="2097"/>
      <c r="N83" s="2100"/>
      <c r="O83" s="2101"/>
      <c r="P83" s="1031">
        <f t="shared" si="11"/>
        <v>0</v>
      </c>
      <c r="Q83" s="1279" t="str">
        <f t="shared" si="10"/>
        <v>OK</v>
      </c>
      <c r="R83" s="569"/>
      <c r="S83" s="569"/>
      <c r="T83" s="569"/>
      <c r="U83" s="569"/>
      <c r="V83" s="569"/>
      <c r="W83" s="569"/>
      <c r="X83" s="569"/>
      <c r="Y83" s="569"/>
      <c r="Z83" s="569"/>
      <c r="AA83" s="569"/>
      <c r="AB83" s="569"/>
      <c r="AC83" s="569"/>
      <c r="AD83" s="569"/>
      <c r="AE83" s="569"/>
      <c r="AF83" s="569"/>
      <c r="AG83" s="163"/>
      <c r="AH83" s="163"/>
      <c r="AI83" s="163"/>
    </row>
    <row r="84" spans="2:35" s="164" customFormat="1" ht="15.75" x14ac:dyDescent="0.25">
      <c r="B84" s="160" t="s">
        <v>231</v>
      </c>
      <c r="C84" s="1936"/>
      <c r="D84" s="2094">
        <f t="shared" si="12"/>
        <v>0</v>
      </c>
      <c r="E84" s="2095"/>
      <c r="F84" s="2096"/>
      <c r="G84" s="2097"/>
      <c r="H84" s="2098"/>
      <c r="I84" s="2097"/>
      <c r="J84" s="2099"/>
      <c r="K84" s="2099"/>
      <c r="L84" s="2098"/>
      <c r="M84" s="2097"/>
      <c r="N84" s="2100"/>
      <c r="O84" s="2101"/>
      <c r="P84" s="1031">
        <f t="shared" si="11"/>
        <v>0</v>
      </c>
      <c r="Q84" s="1279" t="str">
        <f t="shared" si="10"/>
        <v>OK</v>
      </c>
      <c r="R84" s="569"/>
      <c r="S84" s="569"/>
      <c r="T84" s="569"/>
      <c r="U84" s="569"/>
      <c r="V84" s="569"/>
      <c r="W84" s="569"/>
      <c r="X84" s="569"/>
      <c r="Y84" s="569"/>
      <c r="Z84" s="569"/>
      <c r="AA84" s="569"/>
      <c r="AB84" s="569"/>
      <c r="AC84" s="569"/>
      <c r="AD84" s="569"/>
      <c r="AE84" s="569"/>
      <c r="AF84" s="569"/>
      <c r="AG84" s="163"/>
      <c r="AH84" s="163"/>
      <c r="AI84" s="163"/>
    </row>
    <row r="85" spans="2:35" s="164" customFormat="1" ht="29.45" customHeight="1" x14ac:dyDescent="0.25">
      <c r="B85" s="160" t="s">
        <v>232</v>
      </c>
      <c r="C85" s="1936"/>
      <c r="D85" s="2094">
        <f t="shared" si="12"/>
        <v>0</v>
      </c>
      <c r="E85" s="2095"/>
      <c r="F85" s="2096"/>
      <c r="G85" s="2097"/>
      <c r="H85" s="2098"/>
      <c r="I85" s="2097"/>
      <c r="J85" s="2099"/>
      <c r="K85" s="2099"/>
      <c r="L85" s="2098"/>
      <c r="M85" s="2097"/>
      <c r="N85" s="2100"/>
      <c r="O85" s="2101"/>
      <c r="P85" s="1031">
        <f t="shared" si="11"/>
        <v>0</v>
      </c>
      <c r="Q85" s="1279" t="str">
        <f t="shared" si="10"/>
        <v>OK</v>
      </c>
      <c r="R85" s="569"/>
      <c r="S85" s="569"/>
      <c r="T85" s="569"/>
      <c r="U85" s="569"/>
      <c r="V85" s="569"/>
      <c r="W85" s="569"/>
      <c r="X85" s="569"/>
      <c r="Y85" s="569"/>
      <c r="Z85" s="569"/>
      <c r="AA85" s="569"/>
      <c r="AB85" s="569"/>
      <c r="AC85" s="569"/>
      <c r="AD85" s="569"/>
      <c r="AE85" s="569"/>
      <c r="AF85" s="569"/>
      <c r="AG85" s="163"/>
      <c r="AH85" s="163"/>
      <c r="AI85" s="163"/>
    </row>
    <row r="86" spans="2:35" s="164" customFormat="1" ht="31.5" x14ac:dyDescent="0.25">
      <c r="B86" s="160" t="s">
        <v>233</v>
      </c>
      <c r="C86" s="1936"/>
      <c r="D86" s="2094">
        <f t="shared" si="12"/>
        <v>0</v>
      </c>
      <c r="E86" s="2095"/>
      <c r="F86" s="2102"/>
      <c r="G86" s="2103"/>
      <c r="H86" s="2104"/>
      <c r="I86" s="2105"/>
      <c r="J86" s="2095"/>
      <c r="K86" s="2106"/>
      <c r="L86" s="2104"/>
      <c r="M86" s="2103"/>
      <c r="N86" s="2107"/>
      <c r="O86" s="2095"/>
      <c r="P86" s="1031">
        <f t="shared" si="11"/>
        <v>0</v>
      </c>
      <c r="Q86" s="1279" t="str">
        <f t="shared" si="10"/>
        <v>OK</v>
      </c>
      <c r="R86" s="569"/>
      <c r="S86" s="569"/>
      <c r="T86" s="569"/>
      <c r="U86" s="569"/>
      <c r="V86" s="569"/>
      <c r="W86" s="569"/>
      <c r="X86" s="569"/>
      <c r="Y86" s="569"/>
      <c r="Z86" s="569"/>
      <c r="AA86" s="569"/>
      <c r="AB86" s="569"/>
      <c r="AC86" s="569"/>
      <c r="AD86" s="569"/>
      <c r="AE86" s="569"/>
      <c r="AF86" s="569"/>
      <c r="AG86" s="163"/>
      <c r="AH86" s="163"/>
      <c r="AI86" s="163"/>
    </row>
    <row r="87" spans="2:35" s="164" customFormat="1" ht="33.75" customHeight="1" x14ac:dyDescent="0.25">
      <c r="B87" s="775" t="s">
        <v>472</v>
      </c>
      <c r="C87" s="2074"/>
      <c r="D87" s="2094">
        <f t="shared" si="12"/>
        <v>0</v>
      </c>
      <c r="E87" s="2087"/>
      <c r="F87" s="2123"/>
      <c r="G87" s="2124"/>
      <c r="H87" s="2125"/>
      <c r="I87" s="2124"/>
      <c r="J87" s="2126"/>
      <c r="K87" s="2126"/>
      <c r="L87" s="2125"/>
      <c r="M87" s="2124"/>
      <c r="N87" s="2127"/>
      <c r="O87" s="2126"/>
      <c r="P87" s="1031">
        <f t="shared" si="11"/>
        <v>0</v>
      </c>
      <c r="Q87" s="1279" t="str">
        <f t="shared" si="10"/>
        <v>OK</v>
      </c>
      <c r="R87" s="569"/>
      <c r="S87" s="569"/>
      <c r="T87" s="569"/>
      <c r="U87" s="569"/>
      <c r="V87" s="569"/>
      <c r="W87" s="569"/>
      <c r="X87" s="569"/>
      <c r="Y87" s="569"/>
      <c r="Z87" s="569"/>
      <c r="AA87" s="569"/>
      <c r="AB87" s="569"/>
      <c r="AC87" s="569"/>
      <c r="AD87" s="569"/>
      <c r="AE87" s="569"/>
      <c r="AF87" s="569"/>
      <c r="AG87" s="163"/>
      <c r="AH87" s="163"/>
      <c r="AI87" s="163"/>
    </row>
    <row r="88" spans="2:35" s="164" customFormat="1" ht="31.5" x14ac:dyDescent="0.25">
      <c r="B88" s="160" t="s">
        <v>234</v>
      </c>
      <c r="C88" s="1936"/>
      <c r="D88" s="2094">
        <f t="shared" si="12"/>
        <v>0</v>
      </c>
      <c r="E88" s="2095"/>
      <c r="F88" s="2102"/>
      <c r="G88" s="2103"/>
      <c r="H88" s="2104"/>
      <c r="I88" s="2105"/>
      <c r="J88" s="2095"/>
      <c r="K88" s="2106"/>
      <c r="L88" s="2104"/>
      <c r="M88" s="2103"/>
      <c r="N88" s="2107"/>
      <c r="O88" s="2095"/>
      <c r="P88" s="1031">
        <f t="shared" si="11"/>
        <v>0</v>
      </c>
      <c r="Q88" s="1279" t="str">
        <f t="shared" si="10"/>
        <v>OK</v>
      </c>
      <c r="R88" s="569"/>
      <c r="S88" s="569"/>
      <c r="T88" s="569"/>
      <c r="U88" s="569"/>
      <c r="V88" s="569"/>
      <c r="W88" s="569"/>
      <c r="X88" s="569"/>
      <c r="Y88" s="569"/>
      <c r="Z88" s="569"/>
      <c r="AA88" s="569"/>
      <c r="AB88" s="569"/>
      <c r="AC88" s="569"/>
      <c r="AD88" s="569"/>
      <c r="AE88" s="569"/>
      <c r="AF88" s="569"/>
      <c r="AG88" s="163"/>
      <c r="AH88" s="163"/>
      <c r="AI88" s="163"/>
    </row>
    <row r="89" spans="2:35" s="164" customFormat="1" ht="15.75" x14ac:dyDescent="0.25">
      <c r="B89" s="160" t="s">
        <v>235</v>
      </c>
      <c r="C89" s="1936"/>
      <c r="D89" s="2094">
        <f t="shared" si="12"/>
        <v>0</v>
      </c>
      <c r="E89" s="2095"/>
      <c r="F89" s="2096"/>
      <c r="G89" s="2097"/>
      <c r="H89" s="2098"/>
      <c r="I89" s="2097"/>
      <c r="J89" s="2099"/>
      <c r="K89" s="2099"/>
      <c r="L89" s="2098"/>
      <c r="M89" s="2097"/>
      <c r="N89" s="2100"/>
      <c r="O89" s="2101"/>
      <c r="P89" s="1217">
        <f t="shared" ref="P89:P91" si="13">C89-D89</f>
        <v>0</v>
      </c>
      <c r="Q89" s="1279" t="str">
        <f t="shared" si="10"/>
        <v>OK</v>
      </c>
      <c r="R89" s="569"/>
      <c r="S89" s="569"/>
      <c r="T89" s="569"/>
      <c r="U89" s="569"/>
      <c r="V89" s="569"/>
      <c r="W89" s="569"/>
      <c r="X89" s="569"/>
      <c r="Y89" s="569"/>
      <c r="Z89" s="569"/>
      <c r="AA89" s="569"/>
      <c r="AB89" s="569"/>
      <c r="AC89" s="569"/>
      <c r="AD89" s="569"/>
      <c r="AE89" s="569"/>
      <c r="AF89" s="569"/>
      <c r="AG89" s="163"/>
      <c r="AH89" s="163"/>
      <c r="AI89" s="163"/>
    </row>
    <row r="90" spans="2:35" s="164" customFormat="1" ht="15.75" x14ac:dyDescent="0.25">
      <c r="B90" s="160" t="s">
        <v>236</v>
      </c>
      <c r="C90" s="1936"/>
      <c r="D90" s="2094">
        <f t="shared" si="12"/>
        <v>0</v>
      </c>
      <c r="E90" s="2095"/>
      <c r="F90" s="2096"/>
      <c r="G90" s="2097"/>
      <c r="H90" s="2098"/>
      <c r="I90" s="2097"/>
      <c r="J90" s="2099"/>
      <c r="K90" s="2099"/>
      <c r="L90" s="2098"/>
      <c r="M90" s="2097"/>
      <c r="N90" s="2100"/>
      <c r="O90" s="2101"/>
      <c r="P90" s="1217">
        <f t="shared" si="13"/>
        <v>0</v>
      </c>
      <c r="Q90" s="1279" t="str">
        <f t="shared" si="10"/>
        <v>OK</v>
      </c>
      <c r="R90" s="569"/>
      <c r="S90" s="569"/>
      <c r="T90" s="569"/>
      <c r="U90" s="569"/>
      <c r="V90" s="569"/>
      <c r="W90" s="569"/>
      <c r="X90" s="569"/>
      <c r="Y90" s="569"/>
      <c r="Z90" s="569"/>
      <c r="AA90" s="569"/>
      <c r="AB90" s="569"/>
      <c r="AC90" s="569"/>
      <c r="AD90" s="569"/>
      <c r="AE90" s="569"/>
      <c r="AF90" s="569"/>
      <c r="AG90" s="163"/>
      <c r="AH90" s="163"/>
      <c r="AI90" s="163"/>
    </row>
    <row r="91" spans="2:35" s="164" customFormat="1" ht="32.25" thickBot="1" x14ac:dyDescent="0.3">
      <c r="B91" s="162" t="s">
        <v>237</v>
      </c>
      <c r="C91" s="1957"/>
      <c r="D91" s="2094">
        <f t="shared" si="12"/>
        <v>0</v>
      </c>
      <c r="E91" s="2108"/>
      <c r="F91" s="2128"/>
      <c r="G91" s="2129"/>
      <c r="H91" s="2130"/>
      <c r="I91" s="2129"/>
      <c r="J91" s="2131"/>
      <c r="K91" s="2131"/>
      <c r="L91" s="2130"/>
      <c r="M91" s="2129"/>
      <c r="N91" s="2132"/>
      <c r="O91" s="2133"/>
      <c r="P91" s="1217">
        <f t="shared" si="13"/>
        <v>0</v>
      </c>
      <c r="Q91" s="1279" t="str">
        <f t="shared" si="10"/>
        <v>OK</v>
      </c>
      <c r="R91" s="569"/>
      <c r="S91" s="569"/>
      <c r="T91" s="569"/>
      <c r="U91" s="569"/>
      <c r="V91" s="569"/>
      <c r="W91" s="569"/>
      <c r="X91" s="569"/>
      <c r="Y91" s="569"/>
      <c r="Z91" s="569"/>
      <c r="AA91" s="569"/>
      <c r="AB91" s="569"/>
      <c r="AC91" s="569"/>
      <c r="AD91" s="569"/>
      <c r="AE91" s="569"/>
      <c r="AF91" s="569"/>
      <c r="AG91" s="163"/>
      <c r="AH91" s="163"/>
      <c r="AI91" s="163"/>
    </row>
    <row r="92" spans="2:35" s="164" customFormat="1" ht="36.75" customHeight="1" thickBot="1" x14ac:dyDescent="0.25">
      <c r="B92" s="260" t="s">
        <v>238</v>
      </c>
      <c r="C92" s="1033">
        <f>C16+C17+C23+C24+C25+C31+C32+C33+C34+C35+C40+C41+C42+C43+C44+C45+C46+C49+C50+C51+C52+C53+C59+C60+C61+C64+C65+C66+C67+C68+C69+C70+C71+C79+C80+C81+C82+C83+C84+C85+C86+C88+C89+C90+C91</f>
        <v>0</v>
      </c>
      <c r="D92" s="1218">
        <f>D16+D17+D23+D24+D25+D31+D32+D33+D34+D35+D40+D41+D42+D43+D44+D45+D46+D49+D50+D51+D52+D53+D59+D60+D61+D64+D65+D66+D67+D68+D69+D70+D71+D79+D80+D81+D82+D83+D84+D85+D86+D88+D89+D90+D91</f>
        <v>0</v>
      </c>
      <c r="E92" s="1219">
        <f t="shared" ref="E92:O92" si="14">E16+E17+E23+E24+E25+E31+E32+E33+E34+E35+E40+E41+E42+E43+E44+E45+E46+E49+E50+E51+E52+E53+E59+E60+E61+E64+E65+E66+E67+E68+E69+E70+E71+E79+E80+E81+E82+E83+E84+E85+E86+E88+E89+E90+E91</f>
        <v>0</v>
      </c>
      <c r="F92" s="1220">
        <f t="shared" si="14"/>
        <v>0</v>
      </c>
      <c r="G92" s="1221">
        <f t="shared" si="14"/>
        <v>0</v>
      </c>
      <c r="H92" s="1222">
        <f t="shared" si="14"/>
        <v>0</v>
      </c>
      <c r="I92" s="1221">
        <f t="shared" si="14"/>
        <v>0</v>
      </c>
      <c r="J92" s="1223">
        <f t="shared" si="14"/>
        <v>0</v>
      </c>
      <c r="K92" s="1223">
        <f t="shared" si="14"/>
        <v>0</v>
      </c>
      <c r="L92" s="1222">
        <f t="shared" si="14"/>
        <v>0</v>
      </c>
      <c r="M92" s="1221">
        <f t="shared" si="14"/>
        <v>0</v>
      </c>
      <c r="N92" s="1224">
        <f t="shared" si="14"/>
        <v>0</v>
      </c>
      <c r="O92" s="1223">
        <f t="shared" si="14"/>
        <v>0</v>
      </c>
      <c r="P92" s="1219">
        <f>P16+P17+P23+P24+P25+P31+P32+P33+P34+P35+P40+P41+P42+P43+P44+P45+P46+P49+P50+P51+P52+P53+P59+P60+P61+P64+P65+P66+P67+P68+P69+P70+P71+P79+P80+P81+P82+P83+P84+P85+P86+P88+P89+P90+P91</f>
        <v>0</v>
      </c>
      <c r="Q92" s="1280" t="str">
        <f t="shared" si="10"/>
        <v>OK</v>
      </c>
      <c r="R92" s="569"/>
      <c r="S92" s="569"/>
      <c r="T92" s="569"/>
      <c r="U92" s="569"/>
      <c r="V92" s="569"/>
      <c r="W92" s="569"/>
      <c r="X92" s="569"/>
      <c r="Y92" s="569"/>
      <c r="Z92" s="569"/>
      <c r="AA92" s="569"/>
      <c r="AB92" s="569"/>
      <c r="AC92" s="569"/>
      <c r="AD92" s="569"/>
      <c r="AE92" s="569"/>
      <c r="AF92" s="569"/>
      <c r="AG92" s="163"/>
      <c r="AH92" s="163"/>
      <c r="AI92" s="163"/>
    </row>
    <row r="93" spans="2:35" s="149" customFormat="1" ht="15.75" x14ac:dyDescent="0.25">
      <c r="B93" s="1090" t="s">
        <v>101</v>
      </c>
      <c r="C93" s="1090"/>
      <c r="D93" s="571"/>
      <c r="E93" s="571"/>
      <c r="F93" s="572"/>
      <c r="G93" s="572"/>
      <c r="H93" s="572"/>
      <c r="I93" s="572"/>
      <c r="J93" s="572"/>
      <c r="K93" s="572"/>
      <c r="L93" s="572"/>
      <c r="M93" s="572"/>
      <c r="N93" s="572"/>
      <c r="O93" s="572"/>
      <c r="P93" s="572"/>
      <c r="Q93" s="570"/>
      <c r="R93" s="570"/>
      <c r="S93" s="570"/>
      <c r="T93" s="570"/>
      <c r="U93" s="570"/>
      <c r="V93" s="570"/>
      <c r="W93" s="570"/>
      <c r="X93" s="570"/>
      <c r="Y93" s="570"/>
      <c r="Z93" s="570"/>
      <c r="AA93" s="570"/>
      <c r="AB93" s="570"/>
      <c r="AC93" s="570"/>
      <c r="AD93" s="570"/>
      <c r="AE93" s="570"/>
      <c r="AF93" s="570"/>
    </row>
    <row r="94" spans="2:35" x14ac:dyDescent="0.2">
      <c r="B94" s="170" t="s">
        <v>746</v>
      </c>
      <c r="C94" s="170"/>
    </row>
  </sheetData>
  <mergeCells count="10">
    <mergeCell ref="B11:B14"/>
    <mergeCell ref="P11:P12"/>
    <mergeCell ref="F12:I12"/>
    <mergeCell ref="J12:J13"/>
    <mergeCell ref="K12:N12"/>
    <mergeCell ref="O12:O13"/>
    <mergeCell ref="E12:E13"/>
    <mergeCell ref="C11:C13"/>
    <mergeCell ref="D11:O11"/>
    <mergeCell ref="D12:D13"/>
  </mergeCells>
  <printOptions verticalCentered="1"/>
  <pageMargins left="0.23622047244094491" right="3.937007874015748E-2" top="0" bottom="0" header="0.31496062992125984" footer="0.19685039370078741"/>
  <pageSetup paperSize="9" scale="43" fitToHeight="0" orientation="landscape" r:id="rId1"/>
  <headerFooter alignWithMargins="0">
    <oddHeader>&amp;RMacheta  A2</oddHeader>
    <oddFooter>&amp;RPag. &amp;P</oddFooter>
  </headerFooter>
  <rowBreaks count="2" manualBreakCount="2">
    <brk id="58" max="16383" man="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Y64"/>
  <sheetViews>
    <sheetView zoomScaleNormal="100" zoomScaleSheetLayoutView="115" workbookViewId="0">
      <pane xSplit="2" ySplit="17" topLeftCell="C18" activePane="bottomRight" state="frozen"/>
      <selection pane="topRight" activeCell="C1" sqref="C1"/>
      <selection pane="bottomLeft" activeCell="A18" sqref="A18"/>
      <selection pane="bottomRight" activeCell="C3" sqref="C3"/>
    </sheetView>
  </sheetViews>
  <sheetFormatPr defaultColWidth="8.85546875" defaultRowHeight="12.75" x14ac:dyDescent="0.2"/>
  <cols>
    <col min="1" max="1" width="5.28515625" style="17" customWidth="1"/>
    <col min="2" max="2" width="41" style="16" customWidth="1"/>
    <col min="3" max="3" width="15.5703125" style="16" customWidth="1"/>
    <col min="4" max="4" width="14.28515625" style="16" customWidth="1"/>
    <col min="5" max="5" width="12.42578125" style="16" customWidth="1"/>
    <col min="6" max="6" width="12" style="16" customWidth="1"/>
    <col min="7" max="7" width="12.85546875" style="16" customWidth="1"/>
    <col min="8" max="8" width="12.28515625" style="16" customWidth="1"/>
    <col min="9" max="9" width="11" style="16" customWidth="1"/>
    <col min="10" max="10" width="12.7109375" style="16" customWidth="1"/>
    <col min="11" max="11" width="12" style="16" customWidth="1"/>
    <col min="12" max="12" width="12.28515625" style="16" customWidth="1"/>
    <col min="13" max="13" width="13.85546875" style="16" customWidth="1"/>
    <col min="14" max="14" width="11.7109375" style="16" customWidth="1"/>
    <col min="15" max="15" width="11" style="16" customWidth="1"/>
    <col min="16" max="16" width="13.7109375" style="16" customWidth="1"/>
    <col min="17" max="18" width="11.42578125" style="16" customWidth="1"/>
    <col min="19" max="19" width="13.5703125" style="16" customWidth="1"/>
    <col min="20" max="20" width="11.85546875" style="16" customWidth="1"/>
    <col min="21" max="22" width="11.42578125" style="16" customWidth="1"/>
    <col min="23" max="23" width="13" style="16" customWidth="1"/>
    <col min="24" max="24" width="11.5703125" style="16" customWidth="1"/>
    <col min="25" max="16384" width="8.85546875" style="16"/>
  </cols>
  <sheetData>
    <row r="1" spans="1:24" ht="24" thickBot="1" x14ac:dyDescent="0.4">
      <c r="B1" s="286" t="s">
        <v>100</v>
      </c>
      <c r="C1" s="1898" t="str">
        <f>'A1-ECR_12M'!C1</f>
        <v>Denumire operator</v>
      </c>
      <c r="D1" s="1898"/>
      <c r="E1" s="1898"/>
      <c r="F1" s="1898"/>
      <c r="G1" s="1899"/>
      <c r="H1" s="1905"/>
      <c r="S1" s="182"/>
      <c r="T1" s="182"/>
      <c r="U1" s="182"/>
      <c r="V1" s="182"/>
      <c r="W1" s="188"/>
      <c r="X1" s="1085" t="s">
        <v>392</v>
      </c>
    </row>
    <row r="2" spans="1:24" ht="16.5" thickBot="1" x14ac:dyDescent="0.3">
      <c r="B2" s="527" t="s">
        <v>95</v>
      </c>
      <c r="C2" s="2350" t="str">
        <f>'A1-ECR_12M'!C2</f>
        <v>zz.ll.aaaa</v>
      </c>
      <c r="D2" s="1900"/>
      <c r="E2" s="1900"/>
      <c r="F2" s="1900"/>
      <c r="G2" s="1901"/>
      <c r="H2" s="1905"/>
      <c r="S2" s="253"/>
      <c r="T2" s="253"/>
      <c r="U2" s="253"/>
      <c r="V2" s="253"/>
      <c r="W2" s="7"/>
      <c r="X2" s="1421"/>
    </row>
    <row r="3" spans="1:24" ht="16.5" thickBot="1" x14ac:dyDescent="0.3">
      <c r="B3" s="527" t="s">
        <v>450</v>
      </c>
      <c r="C3" s="1902">
        <f>'A1-ECR_12M'!$C$3</f>
        <v>2026</v>
      </c>
      <c r="D3" s="1903"/>
      <c r="E3" s="1903"/>
      <c r="F3" s="1903"/>
      <c r="G3" s="1904"/>
      <c r="H3" s="2732"/>
      <c r="S3" s="254"/>
      <c r="T3" s="253"/>
      <c r="U3" s="253"/>
      <c r="V3" s="253"/>
      <c r="W3" s="7"/>
      <c r="X3" s="7"/>
    </row>
    <row r="4" spans="1:24" ht="28.5" customHeight="1" thickBot="1" x14ac:dyDescent="0.3">
      <c r="B4" s="528" t="s">
        <v>838</v>
      </c>
      <c r="C4" s="2597" t="s">
        <v>104</v>
      </c>
      <c r="D4" s="2598" t="str">
        <f>'A1-ECR_12M'!D4</f>
        <v>SACET</v>
      </c>
      <c r="E4" s="2597" t="s">
        <v>132</v>
      </c>
      <c r="F4" s="2351" t="str">
        <f>'A1-ECR_12M'!F4</f>
        <v>nr.</v>
      </c>
      <c r="G4" s="2347" t="str">
        <f>'A1-ECR_12M'!G4</f>
        <v>zz.ll.aaa</v>
      </c>
      <c r="H4" s="1905"/>
      <c r="W4" s="189"/>
      <c r="X4" s="189"/>
    </row>
    <row r="5" spans="1:24" ht="18.75" customHeight="1" thickBot="1" x14ac:dyDescent="0.3">
      <c r="B5" s="286" t="s">
        <v>10</v>
      </c>
      <c r="C5" s="1898" t="str">
        <f>'A1-ECR_12M'!C5</f>
        <v>Localitate</v>
      </c>
      <c r="D5" s="1898"/>
      <c r="E5" s="1898"/>
      <c r="F5" s="1898"/>
      <c r="G5" s="1899"/>
      <c r="H5" s="1905"/>
      <c r="S5" s="182"/>
      <c r="T5" s="182"/>
      <c r="U5" s="182"/>
      <c r="V5" s="182"/>
      <c r="W5" s="188"/>
      <c r="X5" s="188"/>
    </row>
    <row r="6" spans="1:24" ht="20.25" customHeight="1" thickBot="1" x14ac:dyDescent="0.3">
      <c r="B6" s="286" t="s">
        <v>30</v>
      </c>
      <c r="C6" s="1898" t="str">
        <f>'A1-ECR_12M'!C6</f>
        <v>Județ</v>
      </c>
      <c r="D6" s="1898"/>
      <c r="E6" s="1898"/>
      <c r="F6" s="1898"/>
      <c r="G6" s="1899"/>
      <c r="H6" s="1905"/>
      <c r="S6" s="182"/>
      <c r="T6" s="182"/>
      <c r="U6" s="182"/>
      <c r="V6" s="182"/>
      <c r="W6" s="188"/>
      <c r="X6" s="188"/>
    </row>
    <row r="7" spans="1:24" ht="13.9" customHeight="1" thickBot="1" x14ac:dyDescent="0.25">
      <c r="B7" s="57"/>
      <c r="C7" s="1905"/>
      <c r="D7" s="1905"/>
      <c r="E7" s="1905"/>
      <c r="F7" s="1905"/>
      <c r="G7" s="1905"/>
      <c r="H7" s="1905"/>
    </row>
    <row r="8" spans="1:24" ht="22.5" customHeight="1" thickBot="1" x14ac:dyDescent="0.3">
      <c r="A8" s="68"/>
      <c r="B8" s="1424" t="s">
        <v>419</v>
      </c>
      <c r="C8" s="51"/>
      <c r="D8" s="51"/>
      <c r="E8" s="51"/>
      <c r="F8" s="51"/>
      <c r="G8" s="52"/>
      <c r="J8" s="2441" t="s">
        <v>433</v>
      </c>
      <c r="K8" s="2440"/>
      <c r="L8" s="68"/>
      <c r="M8" s="1276" t="s">
        <v>613</v>
      </c>
    </row>
    <row r="9" spans="1:24" ht="22.5" customHeight="1" x14ac:dyDescent="0.2">
      <c r="A9" s="68"/>
      <c r="B9" s="1423" t="s">
        <v>641</v>
      </c>
      <c r="C9" s="1423"/>
      <c r="J9" s="1425" t="s">
        <v>643</v>
      </c>
      <c r="K9" s="1422"/>
      <c r="L9" s="68"/>
      <c r="M9" s="1276"/>
    </row>
    <row r="10" spans="1:24" ht="15" thickBot="1" x14ac:dyDescent="0.25">
      <c r="A10" s="124"/>
      <c r="B10" s="520"/>
      <c r="C10" s="520"/>
      <c r="D10" s="58"/>
      <c r="E10" s="58"/>
      <c r="F10" s="58"/>
      <c r="G10" s="58"/>
      <c r="H10" s="58"/>
      <c r="I10" s="58"/>
      <c r="J10" s="58"/>
      <c r="K10" s="58"/>
      <c r="L10" s="58"/>
      <c r="M10" s="58"/>
      <c r="N10" s="58"/>
      <c r="O10" s="58"/>
      <c r="P10" s="58"/>
      <c r="Q10" s="58"/>
      <c r="R10" s="58"/>
      <c r="S10" s="58"/>
      <c r="T10" s="58"/>
      <c r="U10" s="58"/>
      <c r="V10" s="58"/>
      <c r="W10" s="58"/>
      <c r="X10" s="1729" t="s">
        <v>629</v>
      </c>
    </row>
    <row r="11" spans="1:24" ht="17.45" customHeight="1" x14ac:dyDescent="0.2">
      <c r="A11" s="2829" t="s">
        <v>11</v>
      </c>
      <c r="B11" s="2823" t="s">
        <v>103</v>
      </c>
      <c r="C11" s="2964" t="s">
        <v>750</v>
      </c>
      <c r="D11" s="2965"/>
      <c r="E11" s="2965"/>
      <c r="F11" s="2965"/>
      <c r="G11" s="2965"/>
      <c r="H11" s="2965"/>
      <c r="I11" s="2965"/>
      <c r="J11" s="2965"/>
      <c r="K11" s="2965"/>
      <c r="L11" s="2965"/>
      <c r="M11" s="2965"/>
      <c r="N11" s="2965"/>
      <c r="O11" s="2965"/>
      <c r="P11" s="2965"/>
      <c r="Q11" s="2965"/>
      <c r="R11" s="2965"/>
      <c r="S11" s="2965"/>
      <c r="T11" s="2965"/>
      <c r="U11" s="2965"/>
      <c r="V11" s="2965"/>
      <c r="W11" s="2965"/>
      <c r="X11" s="2966"/>
    </row>
    <row r="12" spans="1:24" ht="16.5" customHeight="1" thickBot="1" x14ac:dyDescent="0.25">
      <c r="A12" s="2962"/>
      <c r="B12" s="2824"/>
      <c r="C12" s="2967"/>
      <c r="D12" s="2968"/>
      <c r="E12" s="2968"/>
      <c r="F12" s="2968"/>
      <c r="G12" s="2968"/>
      <c r="H12" s="2968"/>
      <c r="I12" s="2968"/>
      <c r="J12" s="2968"/>
      <c r="K12" s="2968"/>
      <c r="L12" s="2968"/>
      <c r="M12" s="2968"/>
      <c r="N12" s="2968"/>
      <c r="O12" s="2968"/>
      <c r="P12" s="2968"/>
      <c r="Q12" s="2968"/>
      <c r="R12" s="2968"/>
      <c r="S12" s="2968"/>
      <c r="T12" s="2968"/>
      <c r="U12" s="2968"/>
      <c r="V12" s="2968"/>
      <c r="W12" s="2968"/>
      <c r="X12" s="2969"/>
    </row>
    <row r="13" spans="1:24" s="57" customFormat="1" ht="18" customHeight="1" thickBot="1" x14ac:dyDescent="0.25">
      <c r="A13" s="2962"/>
      <c r="B13" s="2824"/>
      <c r="C13" s="1416" t="s">
        <v>12</v>
      </c>
      <c r="D13" s="2975" t="s">
        <v>283</v>
      </c>
      <c r="E13" s="2975"/>
      <c r="F13" s="2976"/>
      <c r="G13" s="2971" t="s">
        <v>749</v>
      </c>
      <c r="H13" s="2971"/>
      <c r="I13" s="2971"/>
      <c r="J13" s="2971"/>
      <c r="K13" s="2971"/>
      <c r="L13" s="2971"/>
      <c r="M13" s="2971"/>
      <c r="N13" s="2971"/>
      <c r="O13" s="2971"/>
      <c r="P13" s="2971"/>
      <c r="Q13" s="1454"/>
      <c r="R13" s="1454"/>
      <c r="S13" s="2958" t="s">
        <v>678</v>
      </c>
      <c r="T13" s="2970" t="s">
        <v>679</v>
      </c>
      <c r="U13" s="2971"/>
      <c r="V13" s="2971"/>
      <c r="W13" s="2959"/>
      <c r="X13" s="2958" t="s">
        <v>241</v>
      </c>
    </row>
    <row r="14" spans="1:24" s="57" customFormat="1" ht="26.25" customHeight="1" thickBot="1" x14ac:dyDescent="0.25">
      <c r="A14" s="2962"/>
      <c r="B14" s="2824"/>
      <c r="C14" s="1417" t="s">
        <v>636</v>
      </c>
      <c r="D14" s="2977"/>
      <c r="E14" s="2977"/>
      <c r="F14" s="2978"/>
      <c r="G14" s="2979" t="s">
        <v>305</v>
      </c>
      <c r="H14" s="2980"/>
      <c r="I14" s="2980"/>
      <c r="J14" s="2979" t="s">
        <v>306</v>
      </c>
      <c r="K14" s="2980"/>
      <c r="L14" s="2981"/>
      <c r="M14" s="2979" t="s">
        <v>657</v>
      </c>
      <c r="N14" s="2980"/>
      <c r="O14" s="2981"/>
      <c r="P14" s="2979" t="s">
        <v>313</v>
      </c>
      <c r="Q14" s="2980"/>
      <c r="R14" s="2981"/>
      <c r="S14" s="2959"/>
      <c r="T14" s="2972"/>
      <c r="U14" s="2973"/>
      <c r="V14" s="2973"/>
      <c r="W14" s="2960"/>
      <c r="X14" s="2958"/>
    </row>
    <row r="15" spans="1:24" s="583" customFormat="1" ht="38.25" customHeight="1" thickBot="1" x14ac:dyDescent="0.3">
      <c r="A15" s="2962"/>
      <c r="B15" s="2824"/>
      <c r="C15" s="1417" t="s">
        <v>637</v>
      </c>
      <c r="D15" s="1309" t="s">
        <v>12</v>
      </c>
      <c r="E15" s="1311" t="s">
        <v>614</v>
      </c>
      <c r="F15" s="1312" t="s">
        <v>618</v>
      </c>
      <c r="G15" s="1310" t="s">
        <v>12</v>
      </c>
      <c r="H15" s="1311" t="s">
        <v>614</v>
      </c>
      <c r="I15" s="1309" t="s">
        <v>618</v>
      </c>
      <c r="J15" s="1310" t="s">
        <v>12</v>
      </c>
      <c r="K15" s="1311" t="s">
        <v>614</v>
      </c>
      <c r="L15" s="1312" t="s">
        <v>618</v>
      </c>
      <c r="M15" s="1310" t="s">
        <v>12</v>
      </c>
      <c r="N15" s="1311" t="s">
        <v>614</v>
      </c>
      <c r="O15" s="1312" t="s">
        <v>618</v>
      </c>
      <c r="P15" s="1310" t="s">
        <v>12</v>
      </c>
      <c r="Q15" s="1315" t="s">
        <v>614</v>
      </c>
      <c r="R15" s="1314" t="s">
        <v>618</v>
      </c>
      <c r="S15" s="2960"/>
      <c r="T15" s="1336" t="s">
        <v>308</v>
      </c>
      <c r="U15" s="1336" t="s">
        <v>840</v>
      </c>
      <c r="V15" s="1337" t="s">
        <v>310</v>
      </c>
      <c r="W15" s="1338" t="s">
        <v>556</v>
      </c>
      <c r="X15" s="2974"/>
    </row>
    <row r="16" spans="1:24" ht="25.15" customHeight="1" thickBot="1" x14ac:dyDescent="0.25">
      <c r="A16" s="2963"/>
      <c r="B16" s="2961"/>
      <c r="C16" s="1477" t="s">
        <v>186</v>
      </c>
      <c r="D16" s="386" t="s">
        <v>186</v>
      </c>
      <c r="E16" s="387" t="s">
        <v>186</v>
      </c>
      <c r="F16" s="1302" t="s">
        <v>186</v>
      </c>
      <c r="G16" s="386" t="s">
        <v>186</v>
      </c>
      <c r="H16" s="387" t="s">
        <v>186</v>
      </c>
      <c r="I16" s="386" t="s">
        <v>186</v>
      </c>
      <c r="J16" s="1307" t="s">
        <v>186</v>
      </c>
      <c r="K16" s="387" t="s">
        <v>186</v>
      </c>
      <c r="L16" s="1302" t="s">
        <v>186</v>
      </c>
      <c r="M16" s="1307" t="s">
        <v>186</v>
      </c>
      <c r="N16" s="387" t="s">
        <v>186</v>
      </c>
      <c r="O16" s="1302" t="s">
        <v>186</v>
      </c>
      <c r="P16" s="1307" t="s">
        <v>186</v>
      </c>
      <c r="Q16" s="388" t="s">
        <v>186</v>
      </c>
      <c r="R16" s="1303" t="s">
        <v>186</v>
      </c>
      <c r="S16" s="1302" t="s">
        <v>186</v>
      </c>
      <c r="T16" s="386" t="s">
        <v>186</v>
      </c>
      <c r="U16" s="388" t="s">
        <v>186</v>
      </c>
      <c r="V16" s="387" t="s">
        <v>186</v>
      </c>
      <c r="W16" s="388" t="s">
        <v>186</v>
      </c>
      <c r="X16" s="385" t="s">
        <v>186</v>
      </c>
    </row>
    <row r="17" spans="1:24" s="35" customFormat="1" ht="13.5" thickBot="1" x14ac:dyDescent="0.25">
      <c r="A17" s="610">
        <v>0</v>
      </c>
      <c r="B17" s="296">
        <v>1</v>
      </c>
      <c r="C17" s="612">
        <v>2</v>
      </c>
      <c r="D17" s="1308">
        <f t="shared" ref="D17:J17" si="0">C17+1</f>
        <v>3</v>
      </c>
      <c r="E17" s="611">
        <f t="shared" si="0"/>
        <v>4</v>
      </c>
      <c r="F17" s="1589">
        <f t="shared" si="0"/>
        <v>5</v>
      </c>
      <c r="G17" s="1082">
        <f t="shared" si="0"/>
        <v>6</v>
      </c>
      <c r="H17" s="611">
        <f t="shared" si="0"/>
        <v>7</v>
      </c>
      <c r="I17" s="1082">
        <f t="shared" si="0"/>
        <v>8</v>
      </c>
      <c r="J17" s="1308">
        <f t="shared" si="0"/>
        <v>9</v>
      </c>
      <c r="K17" s="388">
        <f t="shared" ref="K17:X17" si="1">J17+1</f>
        <v>10</v>
      </c>
      <c r="L17" s="1303">
        <f t="shared" si="1"/>
        <v>11</v>
      </c>
      <c r="M17" s="1308">
        <f t="shared" si="1"/>
        <v>12</v>
      </c>
      <c r="N17" s="388">
        <f t="shared" si="1"/>
        <v>13</v>
      </c>
      <c r="O17" s="1303">
        <f t="shared" si="1"/>
        <v>14</v>
      </c>
      <c r="P17" s="1308">
        <f t="shared" si="1"/>
        <v>15</v>
      </c>
      <c r="Q17" s="388">
        <f t="shared" si="1"/>
        <v>16</v>
      </c>
      <c r="R17" s="1303">
        <f t="shared" si="1"/>
        <v>17</v>
      </c>
      <c r="S17" s="1308">
        <f t="shared" si="1"/>
        <v>18</v>
      </c>
      <c r="T17" s="1308">
        <f t="shared" si="1"/>
        <v>19</v>
      </c>
      <c r="U17" s="1308">
        <f t="shared" si="1"/>
        <v>20</v>
      </c>
      <c r="V17" s="1308">
        <f t="shared" si="1"/>
        <v>21</v>
      </c>
      <c r="W17" s="1308">
        <f t="shared" si="1"/>
        <v>22</v>
      </c>
      <c r="X17" s="612">
        <f t="shared" si="1"/>
        <v>23</v>
      </c>
    </row>
    <row r="18" spans="1:24" s="35" customFormat="1" ht="15" x14ac:dyDescent="0.2">
      <c r="A18" s="614" t="s">
        <v>13</v>
      </c>
      <c r="B18" s="615" t="s">
        <v>367</v>
      </c>
      <c r="C18" s="1455">
        <f>D18+G18+J18+M18+P18+S18+T18+U18+V18+W18+X18</f>
        <v>0</v>
      </c>
      <c r="D18" s="590">
        <f t="shared" ref="D18:W18" si="2">SUM(D19:D25)</f>
        <v>0</v>
      </c>
      <c r="E18" s="589">
        <f>SUM(E19:E25)</f>
        <v>0</v>
      </c>
      <c r="F18" s="719">
        <f t="shared" si="2"/>
        <v>0</v>
      </c>
      <c r="G18" s="588">
        <f t="shared" si="2"/>
        <v>0</v>
      </c>
      <c r="H18" s="616">
        <f>SUM(H19:H25)</f>
        <v>0</v>
      </c>
      <c r="I18" s="250">
        <f t="shared" si="2"/>
        <v>0</v>
      </c>
      <c r="J18" s="590">
        <f t="shared" si="2"/>
        <v>0</v>
      </c>
      <c r="K18" s="589">
        <f t="shared" si="2"/>
        <v>0</v>
      </c>
      <c r="L18" s="250">
        <f t="shared" si="2"/>
        <v>0</v>
      </c>
      <c r="M18" s="590">
        <f t="shared" si="2"/>
        <v>0</v>
      </c>
      <c r="N18" s="589">
        <f t="shared" si="2"/>
        <v>0</v>
      </c>
      <c r="O18" s="250">
        <f t="shared" si="2"/>
        <v>0</v>
      </c>
      <c r="P18" s="590">
        <f t="shared" si="2"/>
        <v>0</v>
      </c>
      <c r="Q18" s="589">
        <f t="shared" si="2"/>
        <v>0</v>
      </c>
      <c r="R18" s="250">
        <f t="shared" si="2"/>
        <v>0</v>
      </c>
      <c r="S18" s="250">
        <f>SUM(S19:S25)</f>
        <v>0</v>
      </c>
      <c r="T18" s="591">
        <f t="shared" si="2"/>
        <v>0</v>
      </c>
      <c r="U18" s="721">
        <f t="shared" si="2"/>
        <v>0</v>
      </c>
      <c r="V18" s="589">
        <f t="shared" si="2"/>
        <v>0</v>
      </c>
      <c r="W18" s="591">
        <f t="shared" si="2"/>
        <v>0</v>
      </c>
      <c r="X18" s="800"/>
    </row>
    <row r="19" spans="1:24" ht="15" customHeight="1" x14ac:dyDescent="0.2">
      <c r="A19" s="59"/>
      <c r="B19" s="291" t="s">
        <v>277</v>
      </c>
      <c r="C19" s="1456">
        <f>D19+G19+J19+M19+P19+S19+T19+U19+V19+W19+X19</f>
        <v>0</v>
      </c>
      <c r="D19" s="698">
        <f>A5_CV!D45</f>
        <v>0</v>
      </c>
      <c r="E19" s="692">
        <f>A5_CV!E45</f>
        <v>0</v>
      </c>
      <c r="F19" s="704">
        <f>IF(E19=0,0,D19-E19)</f>
        <v>0</v>
      </c>
      <c r="G19" s="698">
        <f>A5_CV!G45</f>
        <v>0</v>
      </c>
      <c r="H19" s="692">
        <f>A5_CV!H45</f>
        <v>0</v>
      </c>
      <c r="I19" s="707">
        <f>IF(H19=0,0,G19-H19)</f>
        <v>0</v>
      </c>
      <c r="J19" s="698">
        <f>A5_CV!J45</f>
        <v>0</v>
      </c>
      <c r="K19" s="692">
        <f>A5_CV!K45</f>
        <v>0</v>
      </c>
      <c r="L19" s="707">
        <f>IF(K19=0,0,J19-K19)</f>
        <v>0</v>
      </c>
      <c r="M19" s="698">
        <f>A5_CV!M45</f>
        <v>0</v>
      </c>
      <c r="N19" s="692">
        <f>A5_CV!N45</f>
        <v>0</v>
      </c>
      <c r="O19" s="707">
        <f>IF(N19=0,0,M19-N19)</f>
        <v>0</v>
      </c>
      <c r="P19" s="698">
        <f>A5_CV!P45</f>
        <v>0</v>
      </c>
      <c r="Q19" s="692">
        <f>A5_CV!Q45</f>
        <v>0</v>
      </c>
      <c r="R19" s="707">
        <f>IF(Q19=0,0,P19-Q19)</f>
        <v>0</v>
      </c>
      <c r="S19" s="315"/>
      <c r="T19" s="708"/>
      <c r="U19" s="722"/>
      <c r="V19" s="722"/>
      <c r="W19" s="722"/>
      <c r="X19" s="709"/>
    </row>
    <row r="20" spans="1:24" ht="25.5" customHeight="1" x14ac:dyDescent="0.2">
      <c r="A20" s="59"/>
      <c r="B20" s="291" t="s">
        <v>535</v>
      </c>
      <c r="C20" s="1456">
        <f>D20+G20+J20+M20+P20+S20+T20+U20+V20+W20+X20</f>
        <v>0</v>
      </c>
      <c r="D20" s="698">
        <f>A5_CV!D46</f>
        <v>0</v>
      </c>
      <c r="E20" s="692">
        <f>A5_CV!E46</f>
        <v>0</v>
      </c>
      <c r="F20" s="704">
        <f t="shared" ref="F20:F33" si="3">IF(E20=0,0,D20-E20)</f>
        <v>0</v>
      </c>
      <c r="G20" s="698">
        <f>A5_CV!G46</f>
        <v>0</v>
      </c>
      <c r="H20" s="692">
        <f>A5_CV!H46</f>
        <v>0</v>
      </c>
      <c r="I20" s="707">
        <f t="shared" ref="I20:I25" si="4">IF(H20=0,0,G20-H20)</f>
        <v>0</v>
      </c>
      <c r="J20" s="698">
        <f>A5_CV!J46</f>
        <v>0</v>
      </c>
      <c r="K20" s="692">
        <f>A5_CV!K46</f>
        <v>0</v>
      </c>
      <c r="L20" s="707">
        <f t="shared" ref="L20:L25" si="5">IF(K20=0,0,J20-K20)</f>
        <v>0</v>
      </c>
      <c r="M20" s="698">
        <f>A5_CV!M46</f>
        <v>0</v>
      </c>
      <c r="N20" s="692">
        <f>A5_CV!N46</f>
        <v>0</v>
      </c>
      <c r="O20" s="707">
        <f t="shared" ref="O20:O25" si="6">IF(N20=0,0,M20-N20)</f>
        <v>0</v>
      </c>
      <c r="P20" s="698">
        <f>A5_CV!P46</f>
        <v>0</v>
      </c>
      <c r="Q20" s="692">
        <f>A5_CV!Q46</f>
        <v>0</v>
      </c>
      <c r="R20" s="707">
        <f t="shared" ref="R20:R25" si="7">IF(Q20=0,0,P20-Q20)</f>
        <v>0</v>
      </c>
      <c r="S20" s="315"/>
      <c r="T20" s="708"/>
      <c r="U20" s="722"/>
      <c r="V20" s="722"/>
      <c r="W20" s="722"/>
      <c r="X20" s="709"/>
    </row>
    <row r="21" spans="1:24" ht="25.5" customHeight="1" x14ac:dyDescent="0.2">
      <c r="A21" s="59"/>
      <c r="B21" s="61" t="s">
        <v>843</v>
      </c>
      <c r="C21" s="1456">
        <f t="shared" ref="C21:C40" si="8">D21+G21+J21+M21+P21+S21+T21+U21+V21+W21+X21</f>
        <v>0</v>
      </c>
      <c r="D21" s="698">
        <f>A5_CV!D48</f>
        <v>0</v>
      </c>
      <c r="E21" s="692">
        <f>A5_CV!E48</f>
        <v>0</v>
      </c>
      <c r="F21" s="704">
        <f t="shared" si="3"/>
        <v>0</v>
      </c>
      <c r="G21" s="2701"/>
      <c r="H21" s="2700"/>
      <c r="I21" s="315">
        <f t="shared" si="4"/>
        <v>0</v>
      </c>
      <c r="J21" s="2701"/>
      <c r="K21" s="2700"/>
      <c r="L21" s="315">
        <f t="shared" si="5"/>
        <v>0</v>
      </c>
      <c r="M21" s="1106"/>
      <c r="N21" s="314"/>
      <c r="O21" s="315">
        <f t="shared" si="6"/>
        <v>0</v>
      </c>
      <c r="P21" s="1106"/>
      <c r="Q21" s="314"/>
      <c r="R21" s="315">
        <f t="shared" si="7"/>
        <v>0</v>
      </c>
      <c r="S21" s="707">
        <f>A5_CV!S48</f>
        <v>0</v>
      </c>
      <c r="T21" s="690">
        <f>A5_CV!T48</f>
        <v>0</v>
      </c>
      <c r="U21" s="692">
        <f>A5_CV!U48</f>
        <v>0</v>
      </c>
      <c r="V21" s="690">
        <f>A5_CV!V48</f>
        <v>0</v>
      </c>
      <c r="W21" s="701">
        <f>A5_CV!W48</f>
        <v>0</v>
      </c>
      <c r="X21" s="709"/>
    </row>
    <row r="22" spans="1:24" ht="18.75" customHeight="1" x14ac:dyDescent="0.2">
      <c r="A22" s="59"/>
      <c r="B22" s="61" t="s">
        <v>278</v>
      </c>
      <c r="C22" s="1456">
        <f>D22+G22+J22+M22+P22+S22+T22+U22+V22+W22+X22</f>
        <v>0</v>
      </c>
      <c r="D22" s="698">
        <f>A5_CV!D52</f>
        <v>0</v>
      </c>
      <c r="E22" s="692">
        <f>A5_CV!E52</f>
        <v>0</v>
      </c>
      <c r="F22" s="704">
        <f t="shared" si="3"/>
        <v>0</v>
      </c>
      <c r="G22" s="698">
        <f>A5_CV!G52</f>
        <v>0</v>
      </c>
      <c r="H22" s="692">
        <f>A5_CV!H52</f>
        <v>0</v>
      </c>
      <c r="I22" s="707">
        <f t="shared" si="4"/>
        <v>0</v>
      </c>
      <c r="J22" s="698">
        <f>A5_CV!J52</f>
        <v>0</v>
      </c>
      <c r="K22" s="692">
        <f>A5_CV!K52</f>
        <v>0</v>
      </c>
      <c r="L22" s="707">
        <f t="shared" si="5"/>
        <v>0</v>
      </c>
      <c r="M22" s="698">
        <f>A5_CV!M52</f>
        <v>0</v>
      </c>
      <c r="N22" s="692">
        <f>A5_CV!N52</f>
        <v>0</v>
      </c>
      <c r="O22" s="707">
        <f t="shared" si="6"/>
        <v>0</v>
      </c>
      <c r="P22" s="698">
        <f>A5_CV!P52</f>
        <v>0</v>
      </c>
      <c r="Q22" s="692">
        <f>A5_CV!Q52</f>
        <v>0</v>
      </c>
      <c r="R22" s="707">
        <f t="shared" si="7"/>
        <v>0</v>
      </c>
      <c r="S22" s="707">
        <f>A5_CV!S52</f>
        <v>0</v>
      </c>
      <c r="T22" s="698">
        <f>A5_CV!T52</f>
        <v>0</v>
      </c>
      <c r="U22" s="698">
        <f>A5_CV!U52</f>
        <v>0</v>
      </c>
      <c r="V22" s="690">
        <f>A5_CV!V52</f>
        <v>0</v>
      </c>
      <c r="W22" s="701">
        <f>A5_CV!W52</f>
        <v>0</v>
      </c>
      <c r="X22" s="709"/>
    </row>
    <row r="23" spans="1:24" ht="25.5" x14ac:dyDescent="0.2">
      <c r="A23" s="59"/>
      <c r="B23" s="61" t="s">
        <v>844</v>
      </c>
      <c r="C23" s="1456">
        <f t="shared" si="8"/>
        <v>0</v>
      </c>
      <c r="D23" s="698">
        <f>A5_CV!D68</f>
        <v>0</v>
      </c>
      <c r="E23" s="692">
        <f>A5_CV!E68</f>
        <v>0</v>
      </c>
      <c r="F23" s="704">
        <f t="shared" si="3"/>
        <v>0</v>
      </c>
      <c r="G23" s="698">
        <f>A5_CV!G68</f>
        <v>0</v>
      </c>
      <c r="H23" s="692">
        <f>A5_CV!H68</f>
        <v>0</v>
      </c>
      <c r="I23" s="707">
        <f t="shared" si="4"/>
        <v>0</v>
      </c>
      <c r="J23" s="698">
        <f>A5_CV!J68</f>
        <v>0</v>
      </c>
      <c r="K23" s="692">
        <f>A5_CV!K68</f>
        <v>0</v>
      </c>
      <c r="L23" s="707">
        <f t="shared" si="5"/>
        <v>0</v>
      </c>
      <c r="M23" s="698">
        <f>A5_CV!M68</f>
        <v>0</v>
      </c>
      <c r="N23" s="692">
        <f>A5_CV!N68</f>
        <v>0</v>
      </c>
      <c r="O23" s="707">
        <f t="shared" si="6"/>
        <v>0</v>
      </c>
      <c r="P23" s="698">
        <f>A5_CV!P68</f>
        <v>0</v>
      </c>
      <c r="Q23" s="692">
        <f>A5_CV!Q68</f>
        <v>0</v>
      </c>
      <c r="R23" s="707">
        <f t="shared" si="7"/>
        <v>0</v>
      </c>
      <c r="S23" s="707">
        <f>A5_CV!S68</f>
        <v>0</v>
      </c>
      <c r="T23" s="698">
        <f>A5_CV!T68</f>
        <v>0</v>
      </c>
      <c r="U23" s="692">
        <f>A5_CV!U68</f>
        <v>0</v>
      </c>
      <c r="V23" s="690">
        <f>A5_CV!V68</f>
        <v>0</v>
      </c>
      <c r="W23" s="701">
        <f>A5_CV!W68</f>
        <v>0</v>
      </c>
      <c r="X23" s="709"/>
    </row>
    <row r="24" spans="1:24" ht="15" customHeight="1" x14ac:dyDescent="0.2">
      <c r="A24" s="59"/>
      <c r="B24" s="61" t="s">
        <v>77</v>
      </c>
      <c r="C24" s="1456">
        <f t="shared" si="8"/>
        <v>0</v>
      </c>
      <c r="D24" s="698">
        <f>A5_CV!D69</f>
        <v>0</v>
      </c>
      <c r="E24" s="692">
        <f>A5_CV!E69</f>
        <v>0</v>
      </c>
      <c r="F24" s="704">
        <f t="shared" si="3"/>
        <v>0</v>
      </c>
      <c r="G24" s="698">
        <f>A5_CV!G69</f>
        <v>0</v>
      </c>
      <c r="H24" s="692">
        <f>A5_CV!H69</f>
        <v>0</v>
      </c>
      <c r="I24" s="707">
        <f t="shared" si="4"/>
        <v>0</v>
      </c>
      <c r="J24" s="698">
        <f>A5_CV!J69</f>
        <v>0</v>
      </c>
      <c r="K24" s="692">
        <f>A5_CV!K69</f>
        <v>0</v>
      </c>
      <c r="L24" s="707">
        <f t="shared" si="5"/>
        <v>0</v>
      </c>
      <c r="M24" s="698">
        <f>A5_CV!M69</f>
        <v>0</v>
      </c>
      <c r="N24" s="692">
        <f>A5_CV!N69</f>
        <v>0</v>
      </c>
      <c r="O24" s="707">
        <f t="shared" si="6"/>
        <v>0</v>
      </c>
      <c r="P24" s="698">
        <f>A5_CV!P69</f>
        <v>0</v>
      </c>
      <c r="Q24" s="692">
        <f>A5_CV!Q69</f>
        <v>0</v>
      </c>
      <c r="R24" s="707">
        <f t="shared" si="7"/>
        <v>0</v>
      </c>
      <c r="S24" s="315"/>
      <c r="T24" s="708"/>
      <c r="U24" s="314"/>
      <c r="V24" s="708"/>
      <c r="W24" s="722"/>
      <c r="X24" s="709"/>
    </row>
    <row r="25" spans="1:24" ht="18" customHeight="1" thickBot="1" x14ac:dyDescent="0.25">
      <c r="A25" s="579"/>
      <c r="B25" s="580" t="s">
        <v>24</v>
      </c>
      <c r="C25" s="1457">
        <f t="shared" si="8"/>
        <v>0</v>
      </c>
      <c r="D25" s="1304">
        <f>A5_CV!D72</f>
        <v>0</v>
      </c>
      <c r="E25" s="739">
        <f>A5_CV!E72</f>
        <v>0</v>
      </c>
      <c r="F25" s="738">
        <f t="shared" si="3"/>
        <v>0</v>
      </c>
      <c r="G25" s="1304">
        <f>A5_CV!G72</f>
        <v>0</v>
      </c>
      <c r="H25" s="739">
        <f>A5_CV!H72</f>
        <v>0</v>
      </c>
      <c r="I25" s="1006">
        <f t="shared" si="4"/>
        <v>0</v>
      </c>
      <c r="J25" s="1304">
        <f>A5_CV!J72</f>
        <v>0</v>
      </c>
      <c r="K25" s="739">
        <f>A5_CV!K72</f>
        <v>0</v>
      </c>
      <c r="L25" s="1006">
        <f t="shared" si="5"/>
        <v>0</v>
      </c>
      <c r="M25" s="1304">
        <f>A5_CV!M72</f>
        <v>0</v>
      </c>
      <c r="N25" s="739">
        <f>A5_CV!N72</f>
        <v>0</v>
      </c>
      <c r="O25" s="1006">
        <f t="shared" si="6"/>
        <v>0</v>
      </c>
      <c r="P25" s="1304">
        <f>A5_CV!P72</f>
        <v>0</v>
      </c>
      <c r="Q25" s="739">
        <f>A5_CV!Q72</f>
        <v>0</v>
      </c>
      <c r="R25" s="1006">
        <f t="shared" si="7"/>
        <v>0</v>
      </c>
      <c r="S25" s="799">
        <f>A5_CV!S72</f>
        <v>0</v>
      </c>
      <c r="T25" s="801">
        <f>A5_CV!T72</f>
        <v>0</v>
      </c>
      <c r="U25" s="726">
        <f>A5_CV!U72</f>
        <v>0</v>
      </c>
      <c r="V25" s="802">
        <f>A5_CV!V72</f>
        <v>0</v>
      </c>
      <c r="W25" s="724">
        <f>A5_CV!W72</f>
        <v>0</v>
      </c>
      <c r="X25" s="790"/>
    </row>
    <row r="26" spans="1:24" s="35" customFormat="1" ht="15" x14ac:dyDescent="0.2">
      <c r="A26" s="60" t="s">
        <v>16</v>
      </c>
      <c r="B26" s="592" t="s">
        <v>23</v>
      </c>
      <c r="C26" s="1458">
        <f t="shared" si="8"/>
        <v>0</v>
      </c>
      <c r="D26" s="590">
        <f>SUM(D27:D33)</f>
        <v>0</v>
      </c>
      <c r="E26" s="589">
        <f t="shared" ref="E26:R26" si="9">SUM(E27:E33)</f>
        <v>0</v>
      </c>
      <c r="F26" s="719">
        <f t="shared" si="9"/>
        <v>0</v>
      </c>
      <c r="G26" s="590">
        <f t="shared" si="9"/>
        <v>0</v>
      </c>
      <c r="H26" s="589">
        <f t="shared" si="9"/>
        <v>0</v>
      </c>
      <c r="I26" s="591">
        <f t="shared" si="9"/>
        <v>0</v>
      </c>
      <c r="J26" s="590">
        <f t="shared" si="9"/>
        <v>0</v>
      </c>
      <c r="K26" s="589">
        <f t="shared" si="9"/>
        <v>0</v>
      </c>
      <c r="L26" s="250">
        <f t="shared" si="9"/>
        <v>0</v>
      </c>
      <c r="M26" s="590">
        <f t="shared" si="9"/>
        <v>0</v>
      </c>
      <c r="N26" s="589">
        <f t="shared" si="9"/>
        <v>0</v>
      </c>
      <c r="O26" s="250">
        <f t="shared" si="9"/>
        <v>0</v>
      </c>
      <c r="P26" s="590">
        <f t="shared" si="9"/>
        <v>0</v>
      </c>
      <c r="Q26" s="589">
        <f t="shared" si="9"/>
        <v>0</v>
      </c>
      <c r="R26" s="250">
        <f t="shared" si="9"/>
        <v>0</v>
      </c>
      <c r="S26" s="249">
        <f t="shared" ref="S26:X26" si="10">SUM(S27:S33)</f>
        <v>0</v>
      </c>
      <c r="T26" s="257">
        <f t="shared" si="10"/>
        <v>0</v>
      </c>
      <c r="U26" s="408">
        <f t="shared" si="10"/>
        <v>0</v>
      </c>
      <c r="V26" s="347">
        <f t="shared" si="10"/>
        <v>0</v>
      </c>
      <c r="W26" s="621">
        <f t="shared" si="10"/>
        <v>0</v>
      </c>
      <c r="X26" s="235">
        <f t="shared" si="10"/>
        <v>0</v>
      </c>
    </row>
    <row r="27" spans="1:24" s="583" customFormat="1" ht="14.25" x14ac:dyDescent="0.25">
      <c r="A27" s="582" t="s">
        <v>35</v>
      </c>
      <c r="B27" s="61" t="s">
        <v>181</v>
      </c>
      <c r="C27" s="1456">
        <f t="shared" si="8"/>
        <v>0</v>
      </c>
      <c r="D27" s="698">
        <f>A6_CF_Avizat!H13</f>
        <v>0</v>
      </c>
      <c r="E27" s="692">
        <f>A6_CF_Avizat!H51</f>
        <v>0</v>
      </c>
      <c r="F27" s="704">
        <f t="shared" si="3"/>
        <v>0</v>
      </c>
      <c r="G27" s="690">
        <f>A6_CF_Avizat!K13</f>
        <v>0</v>
      </c>
      <c r="H27" s="692">
        <f>A6_CF_Avizat!K51</f>
        <v>0</v>
      </c>
      <c r="I27" s="707">
        <f t="shared" ref="I27:I33" si="11">IF(H27=0,0,G27-H27)</f>
        <v>0</v>
      </c>
      <c r="J27" s="698">
        <f>A6_CF_Avizat!N13</f>
        <v>0</v>
      </c>
      <c r="K27" s="692">
        <f>A6_CF_Avizat!N51</f>
        <v>0</v>
      </c>
      <c r="L27" s="707">
        <f t="shared" ref="L27:L33" si="12">IF(K27=0,0,J27-K27)</f>
        <v>0</v>
      </c>
      <c r="M27" s="698">
        <f>A6_CF_Avizat!Q13</f>
        <v>0</v>
      </c>
      <c r="N27" s="692">
        <f>A6_CF_Avizat!Q51</f>
        <v>0</v>
      </c>
      <c r="O27" s="707">
        <f t="shared" ref="O27:O33" si="13">IF(N27=0,0,M27-N27)</f>
        <v>0</v>
      </c>
      <c r="P27" s="698">
        <f>A6_CF_Avizat!T13</f>
        <v>0</v>
      </c>
      <c r="Q27" s="692">
        <f>A6_CF_Avizat!T51</f>
        <v>0</v>
      </c>
      <c r="R27" s="707">
        <f t="shared" ref="R27:R33" si="14">IF(Q27=0,0,P27-Q27)</f>
        <v>0</v>
      </c>
      <c r="S27" s="707">
        <f>A6_CF_Avizat!W13</f>
        <v>0</v>
      </c>
      <c r="T27" s="690">
        <f>A6_CF_Avizat!Z13</f>
        <v>0</v>
      </c>
      <c r="U27" s="692">
        <f>A6_CF_Avizat!AC13</f>
        <v>0</v>
      </c>
      <c r="V27" s="690">
        <f>A6_CF_Avizat!AF13</f>
        <v>0</v>
      </c>
      <c r="W27" s="701">
        <f>A6_CF_Avizat!AI13</f>
        <v>0</v>
      </c>
      <c r="X27" s="711">
        <f>A6_CF_Avizat!AL13</f>
        <v>0</v>
      </c>
    </row>
    <row r="28" spans="1:24" s="583" customFormat="1" ht="14.25" x14ac:dyDescent="0.25">
      <c r="A28" s="581" t="s">
        <v>36</v>
      </c>
      <c r="B28" s="61" t="s">
        <v>286</v>
      </c>
      <c r="C28" s="1456">
        <f t="shared" si="8"/>
        <v>0</v>
      </c>
      <c r="D28" s="698">
        <f>A6_CF_Avizat!H28</f>
        <v>0</v>
      </c>
      <c r="E28" s="692">
        <f>A6_CF_Avizat!H66</f>
        <v>0</v>
      </c>
      <c r="F28" s="704">
        <f t="shared" si="3"/>
        <v>0</v>
      </c>
      <c r="G28" s="690">
        <f>A6_CF_Avizat!K28</f>
        <v>0</v>
      </c>
      <c r="H28" s="692">
        <f>A6_CF_Avizat!K66</f>
        <v>0</v>
      </c>
      <c r="I28" s="707">
        <f t="shared" si="11"/>
        <v>0</v>
      </c>
      <c r="J28" s="698">
        <f>A6_CF_Avizat!N28</f>
        <v>0</v>
      </c>
      <c r="K28" s="692">
        <f>A6_CF_Avizat!N66</f>
        <v>0</v>
      </c>
      <c r="L28" s="707">
        <f t="shared" si="12"/>
        <v>0</v>
      </c>
      <c r="M28" s="698">
        <f>A6_CF_Avizat!Q28</f>
        <v>0</v>
      </c>
      <c r="N28" s="692">
        <f>A6_CF_Avizat!Q66</f>
        <v>0</v>
      </c>
      <c r="O28" s="707">
        <f t="shared" si="13"/>
        <v>0</v>
      </c>
      <c r="P28" s="698">
        <f>A6_CF_Avizat!T28</f>
        <v>0</v>
      </c>
      <c r="Q28" s="692">
        <f>A6_CF_Avizat!T66</f>
        <v>0</v>
      </c>
      <c r="R28" s="707">
        <f t="shared" si="14"/>
        <v>0</v>
      </c>
      <c r="S28" s="707">
        <f>A6_CF_Avizat!W28</f>
        <v>0</v>
      </c>
      <c r="T28" s="690">
        <f>A6_CF_Avizat!Z28</f>
        <v>0</v>
      </c>
      <c r="U28" s="692">
        <f>A6_CF_Avizat!AC28</f>
        <v>0</v>
      </c>
      <c r="V28" s="690">
        <f>A6_CF_Avizat!AF28</f>
        <v>0</v>
      </c>
      <c r="W28" s="701">
        <f>A6_CF_Avizat!AI28</f>
        <v>0</v>
      </c>
      <c r="X28" s="711">
        <f>A6_CF_Avizat!AL28</f>
        <v>0</v>
      </c>
    </row>
    <row r="29" spans="1:24" s="583" customFormat="1" ht="14.25" x14ac:dyDescent="0.25">
      <c r="A29" s="581" t="s">
        <v>37</v>
      </c>
      <c r="B29" s="61" t="s">
        <v>17</v>
      </c>
      <c r="C29" s="1456">
        <f t="shared" si="8"/>
        <v>0</v>
      </c>
      <c r="D29" s="698">
        <f>A6_CF_Avizat!H32</f>
        <v>0</v>
      </c>
      <c r="E29" s="692">
        <f>A6_CF_Avizat!H70</f>
        <v>0</v>
      </c>
      <c r="F29" s="704">
        <f t="shared" si="3"/>
        <v>0</v>
      </c>
      <c r="G29" s="690">
        <f>A6_CF_Avizat!K32</f>
        <v>0</v>
      </c>
      <c r="H29" s="692">
        <f>A6_CF_Avizat!K70</f>
        <v>0</v>
      </c>
      <c r="I29" s="707">
        <f t="shared" si="11"/>
        <v>0</v>
      </c>
      <c r="J29" s="698">
        <f>A6_CF_Avizat!N32</f>
        <v>0</v>
      </c>
      <c r="K29" s="692">
        <f>A6_CF_Avizat!N70</f>
        <v>0</v>
      </c>
      <c r="L29" s="707">
        <f t="shared" si="12"/>
        <v>0</v>
      </c>
      <c r="M29" s="698">
        <f>A6_CF_Avizat!Q32</f>
        <v>0</v>
      </c>
      <c r="N29" s="692">
        <f>A6_CF_Avizat!Q70</f>
        <v>0</v>
      </c>
      <c r="O29" s="707">
        <f t="shared" si="13"/>
        <v>0</v>
      </c>
      <c r="P29" s="698">
        <f>A6_CF_Avizat!T32</f>
        <v>0</v>
      </c>
      <c r="Q29" s="692">
        <f>A6_CF_Avizat!T70</f>
        <v>0</v>
      </c>
      <c r="R29" s="707">
        <f t="shared" si="14"/>
        <v>0</v>
      </c>
      <c r="S29" s="707">
        <f>A6_CF_Avizat!W32</f>
        <v>0</v>
      </c>
      <c r="T29" s="694">
        <f>A6_CF_Avizat!Z32</f>
        <v>0</v>
      </c>
      <c r="U29" s="694">
        <f>A6_CF_Avizat!AC32</f>
        <v>0</v>
      </c>
      <c r="V29" s="690">
        <f>A6_CF_Avizat!AF32</f>
        <v>0</v>
      </c>
      <c r="W29" s="701">
        <f>A6_CF_Avizat!AI32</f>
        <v>0</v>
      </c>
      <c r="X29" s="711">
        <f>A6_CF_Avizat!AL32</f>
        <v>0</v>
      </c>
    </row>
    <row r="30" spans="1:24" s="583" customFormat="1" ht="14.25" x14ac:dyDescent="0.25">
      <c r="A30" s="581" t="s">
        <v>38</v>
      </c>
      <c r="B30" s="584" t="s">
        <v>109</v>
      </c>
      <c r="C30" s="1456">
        <f t="shared" si="8"/>
        <v>0</v>
      </c>
      <c r="D30" s="698">
        <f>A6_CF_Avizat!H33</f>
        <v>0</v>
      </c>
      <c r="E30" s="692">
        <f>A6_CF_Avizat!H71</f>
        <v>0</v>
      </c>
      <c r="F30" s="704">
        <f t="shared" si="3"/>
        <v>0</v>
      </c>
      <c r="G30" s="690">
        <f>A6_CF_Avizat!K33</f>
        <v>0</v>
      </c>
      <c r="H30" s="692">
        <f>A6_CF_Avizat!K71</f>
        <v>0</v>
      </c>
      <c r="I30" s="707">
        <f t="shared" si="11"/>
        <v>0</v>
      </c>
      <c r="J30" s="698">
        <f>A6_CF_Avizat!N33</f>
        <v>0</v>
      </c>
      <c r="K30" s="692">
        <f>A6_CF_Avizat!N71</f>
        <v>0</v>
      </c>
      <c r="L30" s="707">
        <f t="shared" si="12"/>
        <v>0</v>
      </c>
      <c r="M30" s="698">
        <f>A6_CF_Avizat!Q33</f>
        <v>0</v>
      </c>
      <c r="N30" s="692">
        <f>A6_CF_Avizat!Q71</f>
        <v>0</v>
      </c>
      <c r="O30" s="707">
        <f t="shared" si="13"/>
        <v>0</v>
      </c>
      <c r="P30" s="698">
        <f>A6_CF_Avizat!T33</f>
        <v>0</v>
      </c>
      <c r="Q30" s="692">
        <f>A6_CF_Avizat!T71</f>
        <v>0</v>
      </c>
      <c r="R30" s="707">
        <f t="shared" si="14"/>
        <v>0</v>
      </c>
      <c r="S30" s="707">
        <f>A6_CF_Avizat!W33</f>
        <v>0</v>
      </c>
      <c r="T30" s="694">
        <f>A6_CF_Avizat!Z33</f>
        <v>0</v>
      </c>
      <c r="U30" s="694">
        <f>A6_CF_Avizat!AC33</f>
        <v>0</v>
      </c>
      <c r="V30" s="690">
        <f>A6_CF_Avizat!AF33</f>
        <v>0</v>
      </c>
      <c r="W30" s="701">
        <f>A6_CF_Avizat!AI33</f>
        <v>0</v>
      </c>
      <c r="X30" s="711">
        <f>A6_CF_Avizat!AL33</f>
        <v>0</v>
      </c>
    </row>
    <row r="31" spans="1:24" s="583" customFormat="1" ht="14.25" x14ac:dyDescent="0.25">
      <c r="A31" s="581" t="s">
        <v>39</v>
      </c>
      <c r="B31" s="61" t="s">
        <v>172</v>
      </c>
      <c r="C31" s="1456">
        <f t="shared" si="8"/>
        <v>0</v>
      </c>
      <c r="D31" s="698">
        <f>A6_CF_Avizat!H34</f>
        <v>0</v>
      </c>
      <c r="E31" s="692">
        <f>A6_CF_Avizat!H72</f>
        <v>0</v>
      </c>
      <c r="F31" s="704">
        <f t="shared" si="3"/>
        <v>0</v>
      </c>
      <c r="G31" s="690">
        <f>A6_CF_Avizat!K34</f>
        <v>0</v>
      </c>
      <c r="H31" s="692">
        <f>A6_CF_Avizat!K72</f>
        <v>0</v>
      </c>
      <c r="I31" s="707">
        <f t="shared" si="11"/>
        <v>0</v>
      </c>
      <c r="J31" s="698">
        <f>A6_CF_Avizat!N34</f>
        <v>0</v>
      </c>
      <c r="K31" s="692">
        <f>A6_CF_Avizat!N72</f>
        <v>0</v>
      </c>
      <c r="L31" s="707">
        <f t="shared" si="12"/>
        <v>0</v>
      </c>
      <c r="M31" s="698">
        <f>A6_CF_Avizat!Q34</f>
        <v>0</v>
      </c>
      <c r="N31" s="692">
        <f>A6_CF_Avizat!Q72</f>
        <v>0</v>
      </c>
      <c r="O31" s="707">
        <f t="shared" si="13"/>
        <v>0</v>
      </c>
      <c r="P31" s="698">
        <f>A6_CF_Avizat!T34</f>
        <v>0</v>
      </c>
      <c r="Q31" s="692">
        <f>A6_CF_Avizat!T72</f>
        <v>0</v>
      </c>
      <c r="R31" s="707">
        <f t="shared" si="14"/>
        <v>0</v>
      </c>
      <c r="S31" s="707">
        <f>A6_CF_Avizat!W34</f>
        <v>0</v>
      </c>
      <c r="T31" s="690">
        <f>A6_CF_Avizat!Z34</f>
        <v>0</v>
      </c>
      <c r="U31" s="692">
        <f>A6_CF_Avizat!AC34</f>
        <v>0</v>
      </c>
      <c r="V31" s="690">
        <f>A6_CF_Avizat!AF34</f>
        <v>0</v>
      </c>
      <c r="W31" s="701">
        <f>A6_CF_Avizat!AI34</f>
        <v>0</v>
      </c>
      <c r="X31" s="711">
        <f>A6_CF_Avizat!AL34</f>
        <v>0</v>
      </c>
    </row>
    <row r="32" spans="1:24" s="583" customFormat="1" ht="14.25" x14ac:dyDescent="0.25">
      <c r="A32" s="581" t="s">
        <v>40</v>
      </c>
      <c r="B32" s="61" t="s">
        <v>3</v>
      </c>
      <c r="C32" s="1456">
        <f t="shared" si="8"/>
        <v>0</v>
      </c>
      <c r="D32" s="698">
        <f>A6_CF_Avizat!H35</f>
        <v>0</v>
      </c>
      <c r="E32" s="692">
        <f>A6_CF_Avizat!H73</f>
        <v>0</v>
      </c>
      <c r="F32" s="704">
        <f t="shared" si="3"/>
        <v>0</v>
      </c>
      <c r="G32" s="690">
        <f>A6_CF_Avizat!K35</f>
        <v>0</v>
      </c>
      <c r="H32" s="692">
        <f>A6_CF_Avizat!K73</f>
        <v>0</v>
      </c>
      <c r="I32" s="707">
        <f t="shared" si="11"/>
        <v>0</v>
      </c>
      <c r="J32" s="698">
        <f>A6_CF_Avizat!N35</f>
        <v>0</v>
      </c>
      <c r="K32" s="692">
        <f>A6_CF_Avizat!N73</f>
        <v>0</v>
      </c>
      <c r="L32" s="707">
        <f t="shared" si="12"/>
        <v>0</v>
      </c>
      <c r="M32" s="698">
        <f>A6_CF_Avizat!Q35</f>
        <v>0</v>
      </c>
      <c r="N32" s="692">
        <f>A6_CF_Avizat!Q73</f>
        <v>0</v>
      </c>
      <c r="O32" s="707">
        <f t="shared" si="13"/>
        <v>0</v>
      </c>
      <c r="P32" s="698">
        <f>A6_CF_Avizat!T35</f>
        <v>0</v>
      </c>
      <c r="Q32" s="692">
        <f>A6_CF_Avizat!T73</f>
        <v>0</v>
      </c>
      <c r="R32" s="707">
        <f t="shared" si="14"/>
        <v>0</v>
      </c>
      <c r="S32" s="707">
        <f>A6_CF_Avizat!W35</f>
        <v>0</v>
      </c>
      <c r="T32" s="690">
        <f>A6_CF_Avizat!Z35</f>
        <v>0</v>
      </c>
      <c r="U32" s="692">
        <f>A6_CF_Avizat!AC35</f>
        <v>0</v>
      </c>
      <c r="V32" s="690">
        <f>A6_CF_Avizat!AF35</f>
        <v>0</v>
      </c>
      <c r="W32" s="701">
        <f>A6_CF_Avizat!AI35</f>
        <v>0</v>
      </c>
      <c r="X32" s="711">
        <f>A6_CF_Avizat!AL35</f>
        <v>0</v>
      </c>
    </row>
    <row r="33" spans="1:25" s="583" customFormat="1" ht="15" thickBot="1" x14ac:dyDescent="0.3">
      <c r="A33" s="1005" t="s">
        <v>41</v>
      </c>
      <c r="B33" s="230" t="s">
        <v>28</v>
      </c>
      <c r="C33" s="1459">
        <f t="shared" si="8"/>
        <v>0</v>
      </c>
      <c r="D33" s="801">
        <f>A6_CF_Avizat!H36</f>
        <v>0</v>
      </c>
      <c r="E33" s="726">
        <f>A6_CF_Avizat!H74</f>
        <v>0</v>
      </c>
      <c r="F33" s="725">
        <f t="shared" si="3"/>
        <v>0</v>
      </c>
      <c r="G33" s="802">
        <f>A6_CF_Avizat!K36</f>
        <v>0</v>
      </c>
      <c r="H33" s="726">
        <f>A6_CF_Avizat!K74</f>
        <v>0</v>
      </c>
      <c r="I33" s="799">
        <f t="shared" si="11"/>
        <v>0</v>
      </c>
      <c r="J33" s="801">
        <f>A6_CF_Avizat!N36</f>
        <v>0</v>
      </c>
      <c r="K33" s="726">
        <f>A6_CF_Avizat!N74</f>
        <v>0</v>
      </c>
      <c r="L33" s="799">
        <f t="shared" si="12"/>
        <v>0</v>
      </c>
      <c r="M33" s="801">
        <f>A6_CF_Avizat!Q36</f>
        <v>0</v>
      </c>
      <c r="N33" s="726">
        <f>A6_CF_Avizat!Q74</f>
        <v>0</v>
      </c>
      <c r="O33" s="799">
        <f t="shared" si="13"/>
        <v>0</v>
      </c>
      <c r="P33" s="801">
        <f>A6_CF_Avizat!T36</f>
        <v>0</v>
      </c>
      <c r="Q33" s="726">
        <f>A6_CF_Avizat!T74</f>
        <v>0</v>
      </c>
      <c r="R33" s="799">
        <f t="shared" si="14"/>
        <v>0</v>
      </c>
      <c r="S33" s="1006">
        <f>A6_CF_Avizat!W36</f>
        <v>0</v>
      </c>
      <c r="T33" s="1007">
        <f>A6_CF_Avizat!Z36</f>
        <v>0</v>
      </c>
      <c r="U33" s="739">
        <f>A6_CF_Avizat!AC36</f>
        <v>0</v>
      </c>
      <c r="V33" s="1007">
        <f>A6_CF_Avizat!AF36</f>
        <v>0</v>
      </c>
      <c r="W33" s="736">
        <f>A6_CF_Avizat!AI36</f>
        <v>0</v>
      </c>
      <c r="X33" s="1008">
        <f>A6_CF_Avizat!AL36</f>
        <v>0</v>
      </c>
    </row>
    <row r="34" spans="1:25" s="35" customFormat="1" ht="18.600000000000001" customHeight="1" thickBot="1" x14ac:dyDescent="0.25">
      <c r="A34" s="248" t="s">
        <v>18</v>
      </c>
      <c r="B34" s="352" t="s">
        <v>88</v>
      </c>
      <c r="C34" s="1460">
        <f t="shared" si="8"/>
        <v>0</v>
      </c>
      <c r="D34" s="1590">
        <f>D18+D26</f>
        <v>0</v>
      </c>
      <c r="E34" s="383">
        <f>E18+E26</f>
        <v>0</v>
      </c>
      <c r="F34" s="781">
        <f t="shared" ref="F34:X34" si="15">F18+F26</f>
        <v>0</v>
      </c>
      <c r="G34" s="626">
        <f t="shared" si="15"/>
        <v>0</v>
      </c>
      <c r="H34" s="383">
        <f t="shared" si="15"/>
        <v>0</v>
      </c>
      <c r="I34" s="379">
        <f t="shared" si="15"/>
        <v>0</v>
      </c>
      <c r="J34" s="626">
        <f t="shared" si="15"/>
        <v>0</v>
      </c>
      <c r="K34" s="383">
        <f t="shared" si="15"/>
        <v>0</v>
      </c>
      <c r="L34" s="378">
        <f t="shared" si="15"/>
        <v>0</v>
      </c>
      <c r="M34" s="626">
        <f t="shared" si="15"/>
        <v>0</v>
      </c>
      <c r="N34" s="383">
        <f t="shared" si="15"/>
        <v>0</v>
      </c>
      <c r="O34" s="378">
        <f t="shared" si="15"/>
        <v>0</v>
      </c>
      <c r="P34" s="626">
        <f t="shared" si="15"/>
        <v>0</v>
      </c>
      <c r="Q34" s="383">
        <f t="shared" si="15"/>
        <v>0</v>
      </c>
      <c r="R34" s="378">
        <f t="shared" si="15"/>
        <v>0</v>
      </c>
      <c r="S34" s="378">
        <f>S18+S26</f>
        <v>0</v>
      </c>
      <c r="T34" s="379">
        <f t="shared" si="15"/>
        <v>0</v>
      </c>
      <c r="U34" s="383">
        <f t="shared" si="15"/>
        <v>0</v>
      </c>
      <c r="V34" s="379">
        <f t="shared" si="15"/>
        <v>0</v>
      </c>
      <c r="W34" s="781">
        <f t="shared" si="15"/>
        <v>0</v>
      </c>
      <c r="X34" s="380">
        <f t="shared" si="15"/>
        <v>0</v>
      </c>
    </row>
    <row r="35" spans="1:25" s="35" customFormat="1" ht="19.899999999999999" customHeight="1" x14ac:dyDescent="0.2">
      <c r="A35" s="2956" t="s">
        <v>19</v>
      </c>
      <c r="B35" s="237" t="s">
        <v>634</v>
      </c>
      <c r="C35" s="1458">
        <f>D35+G35+J35+M35+P35+S35+T35+U35+V35+W35+X35</f>
        <v>0</v>
      </c>
      <c r="D35" s="590">
        <f t="shared" ref="D35:X35" si="16">D36*D34</f>
        <v>0</v>
      </c>
      <c r="E35" s="589">
        <f t="shared" si="16"/>
        <v>0</v>
      </c>
      <c r="F35" s="719">
        <f t="shared" si="16"/>
        <v>0</v>
      </c>
      <c r="G35" s="590">
        <f t="shared" si="16"/>
        <v>0</v>
      </c>
      <c r="H35" s="589">
        <f t="shared" si="16"/>
        <v>0</v>
      </c>
      <c r="I35" s="591">
        <f t="shared" si="16"/>
        <v>0</v>
      </c>
      <c r="J35" s="590">
        <f t="shared" si="16"/>
        <v>0</v>
      </c>
      <c r="K35" s="589">
        <f t="shared" si="16"/>
        <v>0</v>
      </c>
      <c r="L35" s="250">
        <f t="shared" si="16"/>
        <v>0</v>
      </c>
      <c r="M35" s="590">
        <f t="shared" si="16"/>
        <v>0</v>
      </c>
      <c r="N35" s="589">
        <f t="shared" si="16"/>
        <v>0</v>
      </c>
      <c r="O35" s="250">
        <f t="shared" si="16"/>
        <v>0</v>
      </c>
      <c r="P35" s="590">
        <f t="shared" si="16"/>
        <v>0</v>
      </c>
      <c r="Q35" s="589">
        <f t="shared" si="16"/>
        <v>0</v>
      </c>
      <c r="R35" s="250">
        <f t="shared" si="16"/>
        <v>0</v>
      </c>
      <c r="S35" s="1306">
        <f>S36*S34</f>
        <v>0</v>
      </c>
      <c r="T35" s="585">
        <f t="shared" si="16"/>
        <v>0</v>
      </c>
      <c r="U35" s="586">
        <f t="shared" si="16"/>
        <v>0</v>
      </c>
      <c r="V35" s="647">
        <f t="shared" si="16"/>
        <v>0</v>
      </c>
      <c r="W35" s="983">
        <f t="shared" si="16"/>
        <v>0</v>
      </c>
      <c r="X35" s="587">
        <f t="shared" si="16"/>
        <v>0</v>
      </c>
    </row>
    <row r="36" spans="1:25" s="583" customFormat="1" ht="19.899999999999999" customHeight="1" thickBot="1" x14ac:dyDescent="0.3">
      <c r="A36" s="2957"/>
      <c r="B36" s="1388" t="s">
        <v>638</v>
      </c>
      <c r="C36" s="1591" t="e">
        <f>C35/C34</f>
        <v>#DIV/0!</v>
      </c>
      <c r="D36" s="2136"/>
      <c r="E36" s="1593">
        <f>D36</f>
        <v>0</v>
      </c>
      <c r="F36" s="2766">
        <f>D36</f>
        <v>0</v>
      </c>
      <c r="G36" s="2137"/>
      <c r="H36" s="1593">
        <f>G36</f>
        <v>0</v>
      </c>
      <c r="I36" s="1594">
        <f>G36</f>
        <v>0</v>
      </c>
      <c r="J36" s="2140"/>
      <c r="K36" s="1593">
        <f>J36</f>
        <v>0</v>
      </c>
      <c r="L36" s="1594">
        <f>J36</f>
        <v>0</v>
      </c>
      <c r="M36" s="2140"/>
      <c r="N36" s="1593">
        <f>M36</f>
        <v>0</v>
      </c>
      <c r="O36" s="1594">
        <f>M36</f>
        <v>0</v>
      </c>
      <c r="P36" s="2140"/>
      <c r="Q36" s="1593">
        <f>P36</f>
        <v>0</v>
      </c>
      <c r="R36" s="1594">
        <f>P36</f>
        <v>0</v>
      </c>
      <c r="S36" s="2141"/>
      <c r="T36" s="2137"/>
      <c r="U36" s="2143"/>
      <c r="V36" s="2137"/>
      <c r="W36" s="2144"/>
      <c r="X36" s="2145"/>
      <c r="Y36" s="1389"/>
    </row>
    <row r="37" spans="1:25" s="35" customFormat="1" ht="19.899999999999999" customHeight="1" x14ac:dyDescent="0.2">
      <c r="A37" s="2955" t="s">
        <v>21</v>
      </c>
      <c r="B37" s="191" t="s">
        <v>596</v>
      </c>
      <c r="C37" s="1461">
        <f t="shared" si="8"/>
        <v>0</v>
      </c>
      <c r="D37" s="1305">
        <f>D38*D34</f>
        <v>0</v>
      </c>
      <c r="E37" s="1537">
        <f>E38*E34</f>
        <v>0</v>
      </c>
      <c r="F37" s="2403">
        <f>F38*F34</f>
        <v>0</v>
      </c>
      <c r="G37" s="721">
        <f>G38*G34</f>
        <v>0</v>
      </c>
      <c r="H37" s="589">
        <f t="shared" ref="H37:R37" si="17">H38*H34</f>
        <v>0</v>
      </c>
      <c r="I37" s="591">
        <f t="shared" si="17"/>
        <v>0</v>
      </c>
      <c r="J37" s="590">
        <f t="shared" si="17"/>
        <v>0</v>
      </c>
      <c r="K37" s="589">
        <f t="shared" si="17"/>
        <v>0</v>
      </c>
      <c r="L37" s="250">
        <f t="shared" si="17"/>
        <v>0</v>
      </c>
      <c r="M37" s="590">
        <f t="shared" si="17"/>
        <v>0</v>
      </c>
      <c r="N37" s="589">
        <f t="shared" si="17"/>
        <v>0</v>
      </c>
      <c r="O37" s="250">
        <f t="shared" si="17"/>
        <v>0</v>
      </c>
      <c r="P37" s="590">
        <f t="shared" si="17"/>
        <v>0</v>
      </c>
      <c r="Q37" s="589">
        <f t="shared" si="17"/>
        <v>0</v>
      </c>
      <c r="R37" s="250">
        <f t="shared" si="17"/>
        <v>0</v>
      </c>
      <c r="S37" s="743">
        <f t="shared" ref="S37:X37" si="18">S38*S34</f>
        <v>0</v>
      </c>
      <c r="T37" s="621">
        <f t="shared" si="18"/>
        <v>0</v>
      </c>
      <c r="U37" s="408">
        <f t="shared" si="18"/>
        <v>0</v>
      </c>
      <c r="V37" s="347">
        <f t="shared" si="18"/>
        <v>0</v>
      </c>
      <c r="W37" s="735">
        <f t="shared" si="18"/>
        <v>0</v>
      </c>
      <c r="X37" s="235">
        <f t="shared" si="18"/>
        <v>0</v>
      </c>
    </row>
    <row r="38" spans="1:25" ht="19.899999999999999" customHeight="1" thickBot="1" x14ac:dyDescent="0.25">
      <c r="A38" s="2955"/>
      <c r="B38" s="623" t="s">
        <v>357</v>
      </c>
      <c r="C38" s="1592" t="e">
        <f>C37/C34</f>
        <v>#DIV/0!</v>
      </c>
      <c r="D38" s="2138"/>
      <c r="E38" s="1595">
        <f>D38</f>
        <v>0</v>
      </c>
      <c r="F38" s="2767">
        <f>D38</f>
        <v>0</v>
      </c>
      <c r="G38" s="2139"/>
      <c r="H38" s="1595">
        <f>G38</f>
        <v>0</v>
      </c>
      <c r="I38" s="1596">
        <f>G38</f>
        <v>0</v>
      </c>
      <c r="J38" s="2138"/>
      <c r="K38" s="1595">
        <f>J38</f>
        <v>0</v>
      </c>
      <c r="L38" s="1596">
        <f>J38</f>
        <v>0</v>
      </c>
      <c r="M38" s="2138"/>
      <c r="N38" s="1595">
        <f>M38</f>
        <v>0</v>
      </c>
      <c r="O38" s="1596">
        <f>M38</f>
        <v>0</v>
      </c>
      <c r="P38" s="2138"/>
      <c r="Q38" s="1595">
        <f>P38</f>
        <v>0</v>
      </c>
      <c r="R38" s="1596">
        <f>P38</f>
        <v>0</v>
      </c>
      <c r="S38" s="2142"/>
      <c r="T38" s="2146"/>
      <c r="U38" s="2147"/>
      <c r="V38" s="2139"/>
      <c r="W38" s="2148"/>
      <c r="X38" s="2149"/>
    </row>
    <row r="39" spans="1:25" s="35" customFormat="1" ht="31.15" customHeight="1" thickBot="1" x14ac:dyDescent="0.25">
      <c r="A39" s="248" t="s">
        <v>22</v>
      </c>
      <c r="B39" s="62" t="s">
        <v>633</v>
      </c>
      <c r="C39" s="1462">
        <f t="shared" si="8"/>
        <v>0</v>
      </c>
      <c r="D39" s="626">
        <f>D34+D35+D37</f>
        <v>0</v>
      </c>
      <c r="E39" s="383">
        <f>E34+E35+E37</f>
        <v>0</v>
      </c>
      <c r="F39" s="781">
        <f>F34+F35+F37</f>
        <v>0</v>
      </c>
      <c r="G39" s="379">
        <f>G34+G35+G37</f>
        <v>0</v>
      </c>
      <c r="H39" s="383">
        <f t="shared" ref="H39:R39" si="19">H34+H35+H37</f>
        <v>0</v>
      </c>
      <c r="I39" s="379">
        <f t="shared" si="19"/>
        <v>0</v>
      </c>
      <c r="J39" s="626">
        <f t="shared" si="19"/>
        <v>0</v>
      </c>
      <c r="K39" s="383">
        <f t="shared" si="19"/>
        <v>0</v>
      </c>
      <c r="L39" s="378">
        <f t="shared" si="19"/>
        <v>0</v>
      </c>
      <c r="M39" s="626">
        <f t="shared" si="19"/>
        <v>0</v>
      </c>
      <c r="N39" s="383">
        <f t="shared" si="19"/>
        <v>0</v>
      </c>
      <c r="O39" s="378">
        <f t="shared" si="19"/>
        <v>0</v>
      </c>
      <c r="P39" s="626">
        <f t="shared" si="19"/>
        <v>0</v>
      </c>
      <c r="Q39" s="383">
        <f t="shared" si="19"/>
        <v>0</v>
      </c>
      <c r="R39" s="378">
        <f t="shared" si="19"/>
        <v>0</v>
      </c>
      <c r="S39" s="378">
        <f t="shared" ref="S39:X39" si="20">S34+S35+S37</f>
        <v>0</v>
      </c>
      <c r="T39" s="626">
        <f t="shared" si="20"/>
        <v>0</v>
      </c>
      <c r="U39" s="383">
        <f t="shared" si="20"/>
        <v>0</v>
      </c>
      <c r="V39" s="379">
        <f t="shared" si="20"/>
        <v>0</v>
      </c>
      <c r="W39" s="781">
        <f t="shared" si="20"/>
        <v>0</v>
      </c>
      <c r="X39" s="380">
        <f t="shared" si="20"/>
        <v>0</v>
      </c>
    </row>
    <row r="40" spans="1:25" s="35" customFormat="1" ht="31.15" customHeight="1" thickBot="1" x14ac:dyDescent="0.25">
      <c r="A40" s="247" t="s">
        <v>358</v>
      </c>
      <c r="B40" s="191" t="s">
        <v>555</v>
      </c>
      <c r="C40" s="1461">
        <f t="shared" si="8"/>
        <v>0</v>
      </c>
      <c r="D40" s="1536">
        <f>D39-D43</f>
        <v>0</v>
      </c>
      <c r="E40" s="1537">
        <f>E39-E43</f>
        <v>0</v>
      </c>
      <c r="F40" s="719">
        <f t="shared" ref="F40:F41" si="21">IF(E40=0,0,D40-E40)</f>
        <v>0</v>
      </c>
      <c r="G40" s="1471">
        <f>G39-G43</f>
        <v>0</v>
      </c>
      <c r="H40" s="1472">
        <f t="shared" ref="H40:Q40" si="22">H39-H43</f>
        <v>0</v>
      </c>
      <c r="I40" s="250">
        <f t="shared" ref="I40:I41" si="23">IF(H40=0,0,G40-H40)</f>
        <v>0</v>
      </c>
      <c r="J40" s="1305">
        <f t="shared" si="22"/>
        <v>0</v>
      </c>
      <c r="K40" s="1472">
        <f t="shared" si="22"/>
        <v>0</v>
      </c>
      <c r="L40" s="250">
        <f t="shared" ref="L40:L41" si="24">IF(K40=0,0,J40-K40)</f>
        <v>0</v>
      </c>
      <c r="M40" s="1305">
        <f t="shared" si="22"/>
        <v>0</v>
      </c>
      <c r="N40" s="1472">
        <f t="shared" si="22"/>
        <v>0</v>
      </c>
      <c r="O40" s="250">
        <f t="shared" ref="O40:O41" si="25">IF(N40=0,0,M40-N40)</f>
        <v>0</v>
      </c>
      <c r="P40" s="1305">
        <f t="shared" si="22"/>
        <v>0</v>
      </c>
      <c r="Q40" s="1472">
        <f t="shared" si="22"/>
        <v>0</v>
      </c>
      <c r="R40" s="250">
        <f t="shared" ref="R40:R41" si="26">IF(Q40=0,0,P40-Q40)</f>
        <v>0</v>
      </c>
      <c r="S40" s="1473">
        <f t="shared" ref="S40:X40" si="27">S39-S43</f>
        <v>0</v>
      </c>
      <c r="T40" s="1471">
        <f>T39-T43</f>
        <v>0</v>
      </c>
      <c r="U40" s="1472">
        <f t="shared" si="27"/>
        <v>0</v>
      </c>
      <c r="V40" s="1471">
        <f t="shared" si="27"/>
        <v>0</v>
      </c>
      <c r="W40" s="1474">
        <f t="shared" si="27"/>
        <v>0</v>
      </c>
      <c r="X40" s="2548">
        <f t="shared" si="27"/>
        <v>0</v>
      </c>
    </row>
    <row r="41" spans="1:25" s="290" customFormat="1" ht="30.6" customHeight="1" thickBot="1" x14ac:dyDescent="0.25">
      <c r="A41" s="1367" t="s">
        <v>359</v>
      </c>
      <c r="B41" s="1368" t="s">
        <v>320</v>
      </c>
      <c r="C41" s="2150"/>
      <c r="D41" s="2163">
        <f>A5_CV!D17</f>
        <v>0</v>
      </c>
      <c r="E41" s="2164">
        <f>A5_CV!E17</f>
        <v>0</v>
      </c>
      <c r="F41" s="2731">
        <f t="shared" si="21"/>
        <v>0</v>
      </c>
      <c r="G41" s="2165">
        <f>A5_CV!G17</f>
        <v>0</v>
      </c>
      <c r="H41" s="2164">
        <f>A5_CV!H17</f>
        <v>0</v>
      </c>
      <c r="I41" s="2731">
        <f t="shared" si="23"/>
        <v>0</v>
      </c>
      <c r="J41" s="2163">
        <f>A5_CV!J17</f>
        <v>0</v>
      </c>
      <c r="K41" s="2164">
        <f>A5_CV!K17</f>
        <v>0</v>
      </c>
      <c r="L41" s="2731">
        <f t="shared" si="24"/>
        <v>0</v>
      </c>
      <c r="M41" s="2163">
        <f>A5_CV!M17</f>
        <v>0</v>
      </c>
      <c r="N41" s="2164">
        <f>A5_CV!N17</f>
        <v>0</v>
      </c>
      <c r="O41" s="2731">
        <f t="shared" si="25"/>
        <v>0</v>
      </c>
      <c r="P41" s="2163">
        <f>A5_CV!P17</f>
        <v>0</v>
      </c>
      <c r="Q41" s="2164">
        <f>A5_CV!Q17</f>
        <v>0</v>
      </c>
      <c r="R41" s="2731">
        <f t="shared" si="26"/>
        <v>0</v>
      </c>
      <c r="S41" s="2166">
        <f>A5_CV!S17</f>
        <v>0</v>
      </c>
      <c r="T41" s="2167">
        <f>A5_CV!T17</f>
        <v>0</v>
      </c>
      <c r="U41" s="2168">
        <f>A5_CV!U17</f>
        <v>0</v>
      </c>
      <c r="V41" s="2169">
        <f>A5_CV!V17</f>
        <v>0</v>
      </c>
      <c r="W41" s="2170">
        <f>A5_CV!W17</f>
        <v>0</v>
      </c>
      <c r="X41" s="2773">
        <f>'A7_Bilant RT'!D69+'A8_Bilant RD'!D88</f>
        <v>0</v>
      </c>
    </row>
    <row r="42" spans="1:25" s="1708" customFormat="1" ht="31.9" customHeight="1" thickBot="1" x14ac:dyDescent="0.3">
      <c r="A42" s="629" t="s">
        <v>360</v>
      </c>
      <c r="B42" s="630" t="s">
        <v>718</v>
      </c>
      <c r="C42" s="2151"/>
      <c r="D42" s="2156"/>
      <c r="E42" s="2157"/>
      <c r="F42" s="2158"/>
      <c r="G42" s="2155"/>
      <c r="H42" s="2153"/>
      <c r="I42" s="2155"/>
      <c r="J42" s="2156"/>
      <c r="K42" s="2157"/>
      <c r="L42" s="2158"/>
      <c r="M42" s="2156"/>
      <c r="N42" s="2153"/>
      <c r="O42" s="2154"/>
      <c r="P42" s="2152"/>
      <c r="Q42" s="2153"/>
      <c r="R42" s="2154"/>
      <c r="S42" s="2159"/>
      <c r="T42" s="2160"/>
      <c r="U42" s="2160"/>
      <c r="V42" s="2161"/>
      <c r="W42" s="2162"/>
      <c r="X42" s="2774"/>
    </row>
    <row r="43" spans="1:25" s="194" customFormat="1" ht="31.9" customHeight="1" thickBot="1" x14ac:dyDescent="0.25">
      <c r="A43" s="384" t="s">
        <v>361</v>
      </c>
      <c r="B43" s="193" t="s">
        <v>423</v>
      </c>
      <c r="C43" s="1463"/>
      <c r="D43" s="2304">
        <f>D42*$K$8</f>
        <v>0</v>
      </c>
      <c r="E43" s="2305">
        <f>E42*$K$8</f>
        <v>0</v>
      </c>
      <c r="F43" s="2306">
        <f t="shared" ref="F43:X43" si="28">F42*$K$8</f>
        <v>0</v>
      </c>
      <c r="G43" s="2304">
        <f>G42*$K$8</f>
        <v>0</v>
      </c>
      <c r="H43" s="2507">
        <f t="shared" si="28"/>
        <v>0</v>
      </c>
      <c r="I43" s="2306">
        <f>I42*$K$8</f>
        <v>0</v>
      </c>
      <c r="J43" s="2304">
        <f>J42*$K$8</f>
        <v>0</v>
      </c>
      <c r="K43" s="2305">
        <f t="shared" si="28"/>
        <v>0</v>
      </c>
      <c r="L43" s="2306">
        <f t="shared" si="28"/>
        <v>0</v>
      </c>
      <c r="M43" s="2304">
        <f t="shared" si="28"/>
        <v>0</v>
      </c>
      <c r="N43" s="2305">
        <f>N42*$K$8</f>
        <v>0</v>
      </c>
      <c r="O43" s="2306">
        <f t="shared" si="28"/>
        <v>0</v>
      </c>
      <c r="P43" s="2304">
        <f>P42*$K$8</f>
        <v>0</v>
      </c>
      <c r="Q43" s="2305">
        <f t="shared" si="28"/>
        <v>0</v>
      </c>
      <c r="R43" s="2306">
        <f t="shared" si="28"/>
        <v>0</v>
      </c>
      <c r="S43" s="2307">
        <f t="shared" si="28"/>
        <v>0</v>
      </c>
      <c r="T43" s="2307">
        <f t="shared" si="28"/>
        <v>0</v>
      </c>
      <c r="U43" s="2307">
        <f t="shared" si="28"/>
        <v>0</v>
      </c>
      <c r="V43" s="2307">
        <f t="shared" si="28"/>
        <v>0</v>
      </c>
      <c r="W43" s="2307">
        <f t="shared" si="28"/>
        <v>0</v>
      </c>
      <c r="X43" s="2307">
        <f t="shared" si="28"/>
        <v>0</v>
      </c>
    </row>
    <row r="44" spans="1:25" s="1242" customFormat="1" ht="33" customHeight="1" thickBot="1" x14ac:dyDescent="0.3">
      <c r="A44" s="351" t="s">
        <v>362</v>
      </c>
      <c r="B44" s="352" t="s">
        <v>424</v>
      </c>
      <c r="C44" s="2645">
        <f>IF(C41=0,0,C40/C41)</f>
        <v>0</v>
      </c>
      <c r="D44" s="2725">
        <f>IF(D41=0,0,D40/D41)</f>
        <v>0</v>
      </c>
      <c r="E44" s="1426">
        <f t="shared" ref="E44:X44" si="29">IF(E41=0,0,E40/E41)</f>
        <v>0</v>
      </c>
      <c r="F44" s="1426">
        <f t="shared" si="29"/>
        <v>0</v>
      </c>
      <c r="G44" s="2725">
        <f t="shared" si="29"/>
        <v>0</v>
      </c>
      <c r="H44" s="1426">
        <f t="shared" si="29"/>
        <v>0</v>
      </c>
      <c r="I44" s="1426">
        <f t="shared" si="29"/>
        <v>0</v>
      </c>
      <c r="J44" s="2725">
        <f>IF(J41=0,0,J40/J41)</f>
        <v>0</v>
      </c>
      <c r="K44" s="1426">
        <f>IF(K41=0,0,K40/K41)</f>
        <v>0</v>
      </c>
      <c r="L44" s="1426">
        <f t="shared" si="29"/>
        <v>0</v>
      </c>
      <c r="M44" s="2725">
        <f t="shared" si="29"/>
        <v>0</v>
      </c>
      <c r="N44" s="1426">
        <f t="shared" si="29"/>
        <v>0</v>
      </c>
      <c r="O44" s="1426">
        <f t="shared" si="29"/>
        <v>0</v>
      </c>
      <c r="P44" s="2725">
        <f t="shared" si="29"/>
        <v>0</v>
      </c>
      <c r="Q44" s="1426">
        <f t="shared" si="29"/>
        <v>0</v>
      </c>
      <c r="R44" s="1426">
        <f t="shared" si="29"/>
        <v>0</v>
      </c>
      <c r="S44" s="2725">
        <f t="shared" si="29"/>
        <v>0</v>
      </c>
      <c r="T44" s="2725">
        <f t="shared" si="29"/>
        <v>0</v>
      </c>
      <c r="U44" s="2725">
        <f t="shared" si="29"/>
        <v>0</v>
      </c>
      <c r="V44" s="2725">
        <f t="shared" si="29"/>
        <v>0</v>
      </c>
      <c r="W44" s="2725">
        <f t="shared" si="29"/>
        <v>0</v>
      </c>
      <c r="X44" s="2726">
        <f t="shared" si="29"/>
        <v>0</v>
      </c>
    </row>
    <row r="45" spans="1:25" s="35" customFormat="1" ht="12.6" customHeight="1" x14ac:dyDescent="0.2">
      <c r="A45" s="2543"/>
      <c r="B45" s="2543"/>
      <c r="C45" s="2543"/>
      <c r="D45" s="2543"/>
      <c r="E45" s="2543"/>
      <c r="F45" s="2543"/>
      <c r="G45" s="2543"/>
      <c r="H45" s="2543"/>
      <c r="I45" s="2543"/>
      <c r="J45" s="2543"/>
      <c r="K45" s="2543"/>
      <c r="L45" s="2543"/>
      <c r="M45" s="2547"/>
      <c r="N45" s="2547"/>
      <c r="O45" s="2547"/>
      <c r="P45" s="2547"/>
      <c r="Q45" s="2547"/>
      <c r="R45" s="2547"/>
      <c r="S45" s="2544"/>
      <c r="T45" s="2544"/>
      <c r="U45" s="2544"/>
      <c r="V45" s="2544"/>
      <c r="W45" s="2544"/>
      <c r="X45" s="2544"/>
    </row>
    <row r="46" spans="1:25" x14ac:dyDescent="0.2">
      <c r="B46" s="526" t="s">
        <v>44</v>
      </c>
      <c r="C46" s="526"/>
    </row>
    <row r="47" spans="1:25" hidden="1" x14ac:dyDescent="0.2">
      <c r="B47" s="520"/>
      <c r="C47" s="520"/>
    </row>
    <row r="48" spans="1:25" x14ac:dyDescent="0.2">
      <c r="B48" s="497" t="s">
        <v>355</v>
      </c>
      <c r="C48" s="497"/>
    </row>
    <row r="49" spans="2:24" x14ac:dyDescent="0.2">
      <c r="B49" s="522" t="s">
        <v>617</v>
      </c>
      <c r="C49" s="522"/>
    </row>
    <row r="50" spans="2:24" ht="15.6" customHeight="1" x14ac:dyDescent="0.2">
      <c r="B50" s="524" t="s">
        <v>421</v>
      </c>
      <c r="C50" s="524"/>
      <c r="D50" s="190"/>
      <c r="E50" s="190"/>
      <c r="F50" s="190"/>
      <c r="G50" s="190"/>
      <c r="H50" s="190"/>
      <c r="I50" s="190"/>
      <c r="J50" s="190"/>
      <c r="K50" s="190"/>
      <c r="L50" s="190"/>
      <c r="M50" s="190"/>
      <c r="N50" s="190"/>
      <c r="O50" s="190"/>
      <c r="P50" s="190"/>
      <c r="Q50" s="190"/>
      <c r="R50" s="190"/>
      <c r="S50" s="190"/>
      <c r="T50" s="190"/>
      <c r="U50" s="190"/>
      <c r="V50" s="190"/>
      <c r="W50" s="190"/>
      <c r="X50" s="190"/>
    </row>
    <row r="51" spans="2:24" x14ac:dyDescent="0.2">
      <c r="B51" s="525" t="s">
        <v>751</v>
      </c>
      <c r="C51" s="525"/>
    </row>
    <row r="52" spans="2:24" x14ac:dyDescent="0.2">
      <c r="B52" s="1722"/>
      <c r="C52" s="524"/>
    </row>
    <row r="53" spans="2:24" x14ac:dyDescent="0.2">
      <c r="B53" s="524" t="s">
        <v>752</v>
      </c>
      <c r="C53" s="524"/>
      <c r="D53" s="345"/>
      <c r="E53" s="345"/>
      <c r="F53" s="345"/>
    </row>
    <row r="54" spans="2:24" x14ac:dyDescent="0.2">
      <c r="B54" s="1720"/>
      <c r="C54" s="35"/>
      <c r="D54" s="345"/>
      <c r="E54" s="345"/>
      <c r="F54" s="345"/>
    </row>
    <row r="55" spans="2:24" x14ac:dyDescent="0.2">
      <c r="B55" s="1720"/>
    </row>
    <row r="56" spans="2:24" ht="15.75" x14ac:dyDescent="0.25">
      <c r="B56" s="214"/>
      <c r="C56" s="214"/>
    </row>
    <row r="57" spans="2:24" x14ac:dyDescent="0.2">
      <c r="D57" s="345"/>
      <c r="E57" s="345"/>
      <c r="F57" s="345"/>
      <c r="T57" s="337"/>
      <c r="U57" s="337"/>
      <c r="V57" s="337"/>
      <c r="W57" s="337"/>
      <c r="X57" s="337"/>
    </row>
    <row r="58" spans="2:24" x14ac:dyDescent="0.2">
      <c r="D58" s="345"/>
      <c r="E58" s="345"/>
      <c r="F58" s="345"/>
      <c r="W58" s="346"/>
      <c r="X58" s="337"/>
    </row>
    <row r="59" spans="2:24" x14ac:dyDescent="0.2">
      <c r="X59" s="337"/>
    </row>
    <row r="60" spans="2:24" ht="19.149999999999999" customHeight="1" x14ac:dyDescent="0.2">
      <c r="B60" s="68"/>
      <c r="C60" s="68"/>
      <c r="D60" s="35"/>
      <c r="E60" s="35"/>
      <c r="F60" s="35"/>
      <c r="X60" s="337"/>
    </row>
    <row r="61" spans="2:24" x14ac:dyDescent="0.2">
      <c r="D61" s="35"/>
      <c r="E61" s="35"/>
      <c r="F61" s="35"/>
      <c r="X61" s="337"/>
    </row>
    <row r="62" spans="2:24" x14ac:dyDescent="0.2">
      <c r="D62" s="35"/>
      <c r="E62" s="35"/>
      <c r="F62" s="35"/>
      <c r="X62" s="337"/>
    </row>
    <row r="63" spans="2:24" x14ac:dyDescent="0.2">
      <c r="D63" s="35"/>
      <c r="E63" s="35"/>
      <c r="F63" s="35"/>
      <c r="X63" s="337"/>
    </row>
    <row r="64" spans="2:24" ht="25.15" customHeight="1" x14ac:dyDescent="0.2">
      <c r="B64" s="68"/>
      <c r="C64" s="68"/>
      <c r="X64" s="336"/>
    </row>
  </sheetData>
  <sheetProtection algorithmName="SHA-512" hashValue="uN/cQkuQPyDGA078EK6R3h5gF7ninOtTfuwSDcXkZpt/7E/JGcjP3yl9av6kHByWOIpUGiFxJO5Mm6oAyAEheA==" saltValue="gC/Aoq3XuFaSVDofEZ/bdA==" spinCount="100000" sheet="1" formatCells="0" formatColumns="0" formatRows="0"/>
  <mergeCells count="14">
    <mergeCell ref="A37:A38"/>
    <mergeCell ref="A35:A36"/>
    <mergeCell ref="S13:S15"/>
    <mergeCell ref="B11:B16"/>
    <mergeCell ref="A11:A16"/>
    <mergeCell ref="C11:X12"/>
    <mergeCell ref="T13:W14"/>
    <mergeCell ref="G13:P13"/>
    <mergeCell ref="X13:X15"/>
    <mergeCell ref="D13:F14"/>
    <mergeCell ref="G14:I14"/>
    <mergeCell ref="J14:L14"/>
    <mergeCell ref="M14:O14"/>
    <mergeCell ref="P14:R14"/>
  </mergeCells>
  <hyperlinks>
    <hyperlink ref="M8" r:id="rId1" xr:uid="{2E14CED7-05E2-43E5-B3F1-F4EA032BA8C1}"/>
  </hyperlinks>
  <printOptions horizontalCentered="1" verticalCentered="1"/>
  <pageMargins left="0.11811023622047245" right="0.11811023622047245" top="0.35433070866141736" bottom="0" header="0.31496062992125984" footer="0.31496062992125984"/>
  <pageSetup paperSize="9" scale="45" orientation="landscape" r:id="rId2"/>
  <headerFooter>
    <oddHeader xml:space="preserve">&amp;RFișa A3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A46A-1CF1-4FDE-B284-D874BF6CE82C}">
  <sheetPr>
    <tabColor rgb="FFFF0000"/>
  </sheetPr>
  <dimension ref="A1:Y85"/>
  <sheetViews>
    <sheetView zoomScaleNormal="100" zoomScaleSheetLayoutView="100" workbookViewId="0">
      <pane xSplit="2" ySplit="17" topLeftCell="C29" activePane="bottomRight" state="frozen"/>
      <selection pane="topRight" activeCell="D1" sqref="D1"/>
      <selection pane="bottomLeft" activeCell="A14" sqref="A14"/>
      <selection pane="bottomRight" activeCell="X43" sqref="X43"/>
    </sheetView>
  </sheetViews>
  <sheetFormatPr defaultColWidth="8.85546875" defaultRowHeight="12.75" x14ac:dyDescent="0.2"/>
  <cols>
    <col min="1" max="1" width="5.28515625" style="17" customWidth="1"/>
    <col min="2" max="2" width="44.28515625" style="16" customWidth="1"/>
    <col min="3" max="3" width="13.42578125" style="16" customWidth="1"/>
    <col min="4" max="4" width="14.28515625" style="16" customWidth="1"/>
    <col min="5" max="5" width="11.5703125" style="16" customWidth="1"/>
    <col min="6" max="6" width="12.42578125" style="16" customWidth="1"/>
    <col min="7" max="7" width="11.85546875" style="16" customWidth="1"/>
    <col min="8" max="8" width="12.85546875" style="16" customWidth="1"/>
    <col min="9" max="9" width="11.7109375" style="16" customWidth="1"/>
    <col min="10" max="15" width="12" style="16" customWidth="1"/>
    <col min="16" max="16" width="13.140625" style="16" customWidth="1"/>
    <col min="17" max="17" width="12.42578125" style="16" customWidth="1"/>
    <col min="18" max="18" width="11.7109375" style="16" customWidth="1"/>
    <col min="19" max="19" width="12.42578125" style="16" customWidth="1"/>
    <col min="20" max="22" width="12" style="16" customWidth="1"/>
    <col min="23" max="23" width="10.140625" style="16" customWidth="1"/>
    <col min="24" max="24" width="12.5703125" style="16" customWidth="1"/>
    <col min="25" max="16384" width="8.85546875" style="16"/>
  </cols>
  <sheetData>
    <row r="1" spans="1:24" ht="24" thickBot="1" x14ac:dyDescent="0.4">
      <c r="B1" s="286" t="s">
        <v>100</v>
      </c>
      <c r="C1" s="1898" t="str">
        <f>A3_Avizat!C1</f>
        <v>Denumire operator</v>
      </c>
      <c r="D1" s="1898"/>
      <c r="E1" s="1898"/>
      <c r="F1" s="1898"/>
      <c r="G1" s="1899"/>
      <c r="H1" s="1905"/>
      <c r="I1" s="1905"/>
      <c r="J1" s="2171"/>
      <c r="K1" s="9"/>
      <c r="L1" s="9"/>
      <c r="M1" s="9"/>
      <c r="N1" s="9"/>
      <c r="O1" s="9"/>
      <c r="P1" s="9"/>
      <c r="Q1" s="9"/>
      <c r="R1" s="9"/>
      <c r="W1" s="8"/>
      <c r="X1" s="1085" t="s">
        <v>392</v>
      </c>
    </row>
    <row r="2" spans="1:24" ht="16.5" thickBot="1" x14ac:dyDescent="0.3">
      <c r="B2" s="527" t="s">
        <v>95</v>
      </c>
      <c r="C2" s="2350" t="str">
        <f>A3_Avizat!C2</f>
        <v>zz.ll.aaaa</v>
      </c>
      <c r="D2" s="1900"/>
      <c r="E2" s="1900"/>
      <c r="F2" s="1900"/>
      <c r="G2" s="1901"/>
      <c r="H2" s="1905"/>
      <c r="I2" s="1905"/>
      <c r="J2" s="2172"/>
      <c r="K2" s="292"/>
      <c r="L2" s="292"/>
      <c r="M2" s="7"/>
      <c r="N2" s="7"/>
      <c r="O2" s="7"/>
      <c r="P2" s="7"/>
      <c r="Q2" s="7"/>
      <c r="R2" s="7"/>
      <c r="X2" s="17"/>
    </row>
    <row r="3" spans="1:24" ht="16.5" thickBot="1" x14ac:dyDescent="0.3">
      <c r="B3" s="527" t="s">
        <v>450</v>
      </c>
      <c r="C3" s="1902">
        <f>A3_Avizat!C3</f>
        <v>2026</v>
      </c>
      <c r="D3" s="1903"/>
      <c r="E3" s="1903"/>
      <c r="F3" s="1903"/>
      <c r="G3" s="1904"/>
      <c r="H3" s="1905"/>
      <c r="I3" s="1905"/>
      <c r="J3" s="2173"/>
      <c r="K3" s="7"/>
      <c r="L3" s="7"/>
      <c r="M3" s="7"/>
      <c r="N3" s="7"/>
      <c r="O3" s="7"/>
      <c r="P3" s="7"/>
      <c r="Q3" s="7"/>
      <c r="R3" s="7"/>
    </row>
    <row r="4" spans="1:24" ht="28.5" customHeight="1" thickBot="1" x14ac:dyDescent="0.3">
      <c r="B4" s="528" t="s">
        <v>838</v>
      </c>
      <c r="C4" s="2597" t="s">
        <v>104</v>
      </c>
      <c r="D4" s="2598" t="str">
        <f>A3_Avizat!D4</f>
        <v>SACET</v>
      </c>
      <c r="E4" s="2597" t="s">
        <v>132</v>
      </c>
      <c r="F4" s="2351" t="str">
        <f>A3_Avizat!F4</f>
        <v>nr.</v>
      </c>
      <c r="G4" s="2347" t="str">
        <f>A3_Avizat!G4</f>
        <v>zz.ll.aaa</v>
      </c>
      <c r="H4" s="1905"/>
      <c r="I4" s="1905"/>
      <c r="J4" s="1905"/>
    </row>
    <row r="5" spans="1:24" ht="18.75" customHeight="1" thickBot="1" x14ac:dyDescent="0.3">
      <c r="B5" s="286" t="s">
        <v>10</v>
      </c>
      <c r="C5" s="1898" t="str">
        <f>A3_Avizat!C5</f>
        <v>Localitate</v>
      </c>
      <c r="D5" s="1898"/>
      <c r="E5" s="1898"/>
      <c r="F5" s="1898"/>
      <c r="G5" s="1899"/>
      <c r="H5" s="1905"/>
      <c r="I5" s="1905"/>
      <c r="J5" s="1905"/>
    </row>
    <row r="6" spans="1:24" ht="20.25" customHeight="1" thickBot="1" x14ac:dyDescent="0.3">
      <c r="B6" s="286" t="s">
        <v>30</v>
      </c>
      <c r="C6" s="1898" t="str">
        <f>A3_Avizat!C6</f>
        <v>Județ</v>
      </c>
      <c r="D6" s="1898"/>
      <c r="E6" s="1898"/>
      <c r="F6" s="1898"/>
      <c r="G6" s="1899"/>
      <c r="H6" s="1905"/>
      <c r="I6" s="1905"/>
      <c r="J6" s="1905"/>
    </row>
    <row r="7" spans="1:24" ht="13.9" customHeight="1" thickBot="1" x14ac:dyDescent="0.25">
      <c r="B7" s="57"/>
      <c r="C7" s="1905"/>
      <c r="D7" s="1905"/>
      <c r="E7" s="1905"/>
      <c r="F7" s="1905"/>
      <c r="G7" s="1905"/>
      <c r="H7" s="1905"/>
      <c r="I7" s="1905"/>
      <c r="J7" s="1905"/>
    </row>
    <row r="8" spans="1:24" ht="22.5" customHeight="1" thickBot="1" x14ac:dyDescent="0.3">
      <c r="A8" s="68"/>
      <c r="B8" s="521" t="s">
        <v>419</v>
      </c>
      <c r="C8" s="2174"/>
      <c r="D8" s="2174"/>
      <c r="E8" s="2174"/>
      <c r="F8" s="2174"/>
      <c r="G8" s="2175"/>
      <c r="H8" s="1905"/>
      <c r="I8" s="1905"/>
      <c r="J8" s="1905"/>
    </row>
    <row r="9" spans="1:24" ht="22.5" customHeight="1" x14ac:dyDescent="0.2">
      <c r="A9" s="68"/>
      <c r="B9" s="1423" t="s">
        <v>640</v>
      </c>
      <c r="C9" s="1423"/>
    </row>
    <row r="10" spans="1:24" ht="15" thickBot="1" x14ac:dyDescent="0.25">
      <c r="A10" s="124"/>
      <c r="B10" s="520"/>
      <c r="C10" s="520"/>
      <c r="D10" s="58"/>
      <c r="E10" s="58"/>
      <c r="F10" s="58"/>
      <c r="G10" s="58"/>
      <c r="H10" s="58"/>
      <c r="I10" s="58"/>
      <c r="J10" s="58"/>
      <c r="K10" s="58"/>
      <c r="L10" s="58"/>
      <c r="M10" s="58"/>
      <c r="N10" s="58"/>
      <c r="O10" s="58"/>
      <c r="X10" s="1726" t="s">
        <v>630</v>
      </c>
    </row>
    <row r="11" spans="1:24" ht="17.45" customHeight="1" x14ac:dyDescent="0.2">
      <c r="A11" s="2829" t="s">
        <v>11</v>
      </c>
      <c r="B11" s="2823" t="s">
        <v>103</v>
      </c>
      <c r="C11" s="2987" t="s">
        <v>719</v>
      </c>
      <c r="D11" s="2988"/>
      <c r="E11" s="2988"/>
      <c r="F11" s="2988"/>
      <c r="G11" s="2988"/>
      <c r="H11" s="2988"/>
      <c r="I11" s="2988"/>
      <c r="J11" s="2988"/>
      <c r="K11" s="2988"/>
      <c r="L11" s="2988"/>
      <c r="M11" s="2988"/>
      <c r="N11" s="2988"/>
      <c r="O11" s="2988"/>
      <c r="P11" s="2988"/>
      <c r="Q11" s="2988"/>
      <c r="R11" s="2988"/>
      <c r="S11" s="2988"/>
      <c r="T11" s="2988"/>
      <c r="U11" s="2988"/>
      <c r="V11" s="2988"/>
      <c r="W11" s="2988"/>
      <c r="X11" s="2989"/>
    </row>
    <row r="12" spans="1:24" ht="15.75" customHeight="1" thickBot="1" x14ac:dyDescent="0.25">
      <c r="A12" s="2962"/>
      <c r="B12" s="2824"/>
      <c r="C12" s="2990"/>
      <c r="D12" s="2991"/>
      <c r="E12" s="2991"/>
      <c r="F12" s="2991"/>
      <c r="G12" s="2991"/>
      <c r="H12" s="2991"/>
      <c r="I12" s="2991"/>
      <c r="J12" s="2991"/>
      <c r="K12" s="2991"/>
      <c r="L12" s="2991"/>
      <c r="M12" s="2991"/>
      <c r="N12" s="2991"/>
      <c r="O12" s="2991"/>
      <c r="P12" s="2991"/>
      <c r="Q12" s="2991"/>
      <c r="R12" s="2991"/>
      <c r="S12" s="2991"/>
      <c r="T12" s="2991"/>
      <c r="U12" s="2991"/>
      <c r="V12" s="2991"/>
      <c r="W12" s="2991"/>
      <c r="X12" s="2992"/>
    </row>
    <row r="13" spans="1:24" s="57" customFormat="1" ht="18" customHeight="1" thickBot="1" x14ac:dyDescent="0.25">
      <c r="A13" s="2962"/>
      <c r="B13" s="2824"/>
      <c r="C13" s="1418" t="s">
        <v>12</v>
      </c>
      <c r="D13" s="3000" t="s">
        <v>283</v>
      </c>
      <c r="E13" s="3000"/>
      <c r="F13" s="3001"/>
      <c r="G13" s="3004" t="s">
        <v>753</v>
      </c>
      <c r="H13" s="3005"/>
      <c r="I13" s="3005"/>
      <c r="J13" s="3005"/>
      <c r="K13" s="3005"/>
      <c r="L13" s="3005"/>
      <c r="M13" s="3005"/>
      <c r="N13" s="3005"/>
      <c r="O13" s="3005"/>
      <c r="P13" s="3005"/>
      <c r="Q13" s="3005"/>
      <c r="R13" s="3006"/>
      <c r="S13" s="2993" t="s">
        <v>678</v>
      </c>
      <c r="T13" s="2993" t="s">
        <v>754</v>
      </c>
      <c r="U13" s="2994"/>
      <c r="V13" s="2994"/>
      <c r="W13" s="2994"/>
      <c r="X13" s="2997" t="s">
        <v>241</v>
      </c>
    </row>
    <row r="14" spans="1:24" s="57" customFormat="1" ht="26.25" customHeight="1" thickBot="1" x14ac:dyDescent="0.25">
      <c r="A14" s="2962"/>
      <c r="B14" s="2824"/>
      <c r="C14" s="1419" t="s">
        <v>636</v>
      </c>
      <c r="D14" s="3002"/>
      <c r="E14" s="3002"/>
      <c r="F14" s="3003"/>
      <c r="G14" s="2982" t="s">
        <v>305</v>
      </c>
      <c r="H14" s="2983"/>
      <c r="I14" s="2983"/>
      <c r="J14" s="2984" t="s">
        <v>306</v>
      </c>
      <c r="K14" s="2985"/>
      <c r="L14" s="2986"/>
      <c r="M14" s="2985" t="s">
        <v>839</v>
      </c>
      <c r="N14" s="2985"/>
      <c r="O14" s="2985"/>
      <c r="P14" s="2984" t="s">
        <v>313</v>
      </c>
      <c r="Q14" s="2985"/>
      <c r="R14" s="2986"/>
      <c r="S14" s="3007"/>
      <c r="T14" s="2995"/>
      <c r="U14" s="2996"/>
      <c r="V14" s="2996"/>
      <c r="W14" s="2996"/>
      <c r="X14" s="2998"/>
    </row>
    <row r="15" spans="1:24" s="583" customFormat="1" ht="45.75" customHeight="1" thickBot="1" x14ac:dyDescent="0.3">
      <c r="A15" s="2962"/>
      <c r="B15" s="2824"/>
      <c r="C15" s="1419" t="s">
        <v>637</v>
      </c>
      <c r="D15" s="1320" t="s">
        <v>12</v>
      </c>
      <c r="E15" s="393" t="s">
        <v>614</v>
      </c>
      <c r="F15" s="1321" t="s">
        <v>615</v>
      </c>
      <c r="G15" s="1323" t="s">
        <v>12</v>
      </c>
      <c r="H15" s="393" t="s">
        <v>614</v>
      </c>
      <c r="I15" s="392" t="s">
        <v>618</v>
      </c>
      <c r="J15" s="1323" t="s">
        <v>12</v>
      </c>
      <c r="K15" s="393" t="s">
        <v>614</v>
      </c>
      <c r="L15" s="1321" t="s">
        <v>618</v>
      </c>
      <c r="M15" s="1320" t="s">
        <v>12</v>
      </c>
      <c r="N15" s="393" t="s">
        <v>614</v>
      </c>
      <c r="O15" s="392" t="s">
        <v>618</v>
      </c>
      <c r="P15" s="1323" t="s">
        <v>12</v>
      </c>
      <c r="Q15" s="393" t="s">
        <v>614</v>
      </c>
      <c r="R15" s="1321" t="s">
        <v>618</v>
      </c>
      <c r="S15" s="2995"/>
      <c r="T15" s="1429" t="s">
        <v>507</v>
      </c>
      <c r="U15" s="1320" t="s">
        <v>841</v>
      </c>
      <c r="V15" s="1335" t="s">
        <v>508</v>
      </c>
      <c r="W15" s="1320" t="s">
        <v>561</v>
      </c>
      <c r="X15" s="2999"/>
    </row>
    <row r="16" spans="1:24" ht="25.15" customHeight="1" thickBot="1" x14ac:dyDescent="0.25">
      <c r="A16" s="2963"/>
      <c r="B16" s="2961"/>
      <c r="C16" s="1476" t="s">
        <v>186</v>
      </c>
      <c r="D16" s="392" t="s">
        <v>186</v>
      </c>
      <c r="E16" s="393" t="s">
        <v>186</v>
      </c>
      <c r="F16" s="1321" t="s">
        <v>186</v>
      </c>
      <c r="G16" s="1324" t="s">
        <v>186</v>
      </c>
      <c r="H16" s="393" t="s">
        <v>186</v>
      </c>
      <c r="I16" s="392" t="s">
        <v>186</v>
      </c>
      <c r="J16" s="1333" t="s">
        <v>186</v>
      </c>
      <c r="K16" s="389" t="s">
        <v>186</v>
      </c>
      <c r="L16" s="1332" t="s">
        <v>186</v>
      </c>
      <c r="M16" s="644" t="s">
        <v>186</v>
      </c>
      <c r="N16" s="389" t="s">
        <v>186</v>
      </c>
      <c r="O16" s="644" t="s">
        <v>186</v>
      </c>
      <c r="P16" s="1333" t="s">
        <v>186</v>
      </c>
      <c r="Q16" s="389" t="s">
        <v>186</v>
      </c>
      <c r="R16" s="1332" t="s">
        <v>186</v>
      </c>
      <c r="S16" s="1324" t="s">
        <v>186</v>
      </c>
      <c r="T16" s="1322" t="s">
        <v>186</v>
      </c>
      <c r="U16" s="392" t="s">
        <v>186</v>
      </c>
      <c r="V16" s="393" t="s">
        <v>186</v>
      </c>
      <c r="W16" s="392" t="s">
        <v>186</v>
      </c>
      <c r="X16" s="390" t="s">
        <v>186</v>
      </c>
    </row>
    <row r="17" spans="1:24" s="35" customFormat="1" ht="13.5" thickBot="1" x14ac:dyDescent="0.25">
      <c r="A17" s="610">
        <v>0</v>
      </c>
      <c r="B17" s="296">
        <v>1</v>
      </c>
      <c r="C17" s="1464">
        <v>2</v>
      </c>
      <c r="D17" s="1324">
        <f>C17+1</f>
        <v>3</v>
      </c>
      <c r="E17" s="393">
        <f>D17+1</f>
        <v>4</v>
      </c>
      <c r="F17" s="1321">
        <f t="shared" ref="F17:X17" si="0">E17+1</f>
        <v>5</v>
      </c>
      <c r="G17" s="391">
        <f t="shared" si="0"/>
        <v>6</v>
      </c>
      <c r="H17" s="393">
        <f t="shared" si="0"/>
        <v>7</v>
      </c>
      <c r="I17" s="1330">
        <f t="shared" si="0"/>
        <v>8</v>
      </c>
      <c r="J17" s="1324">
        <f t="shared" si="0"/>
        <v>9</v>
      </c>
      <c r="K17" s="393">
        <f t="shared" si="0"/>
        <v>10</v>
      </c>
      <c r="L17" s="1321">
        <f t="shared" si="0"/>
        <v>11</v>
      </c>
      <c r="M17" s="391">
        <f t="shared" si="0"/>
        <v>12</v>
      </c>
      <c r="N17" s="393">
        <f t="shared" si="0"/>
        <v>13</v>
      </c>
      <c r="O17" s="1330">
        <f t="shared" si="0"/>
        <v>14</v>
      </c>
      <c r="P17" s="1322">
        <f t="shared" si="0"/>
        <v>15</v>
      </c>
      <c r="Q17" s="393">
        <f t="shared" si="0"/>
        <v>16</v>
      </c>
      <c r="R17" s="1331">
        <f t="shared" si="0"/>
        <v>17</v>
      </c>
      <c r="S17" s="1324">
        <f t="shared" si="0"/>
        <v>18</v>
      </c>
      <c r="T17" s="1322">
        <f t="shared" si="0"/>
        <v>19</v>
      </c>
      <c r="U17" s="393">
        <f t="shared" si="0"/>
        <v>20</v>
      </c>
      <c r="V17" s="393">
        <f t="shared" si="0"/>
        <v>21</v>
      </c>
      <c r="W17" s="1330">
        <f t="shared" si="0"/>
        <v>22</v>
      </c>
      <c r="X17" s="390">
        <f t="shared" si="0"/>
        <v>23</v>
      </c>
    </row>
    <row r="18" spans="1:24" s="35" customFormat="1" ht="15" x14ac:dyDescent="0.2">
      <c r="A18" s="614" t="s">
        <v>13</v>
      </c>
      <c r="B18" s="615" t="s">
        <v>367</v>
      </c>
      <c r="C18" s="1565">
        <f>D18+G18+J18+M18+P18+S18+T18+U18+V18+W18+X18</f>
        <v>0</v>
      </c>
      <c r="D18" s="1430">
        <f>SUM(D19:D25)</f>
        <v>0</v>
      </c>
      <c r="E18" s="986">
        <f t="shared" ref="E18:W18" si="1">SUM(E19:E25)</f>
        <v>0</v>
      </c>
      <c r="F18" s="1566">
        <f t="shared" si="1"/>
        <v>0</v>
      </c>
      <c r="G18" s="985">
        <f t="shared" si="1"/>
        <v>0</v>
      </c>
      <c r="H18" s="986">
        <f t="shared" si="1"/>
        <v>0</v>
      </c>
      <c r="I18" s="985">
        <f t="shared" si="1"/>
        <v>0</v>
      </c>
      <c r="J18" s="1430">
        <f t="shared" si="1"/>
        <v>0</v>
      </c>
      <c r="K18" s="986">
        <f t="shared" si="1"/>
        <v>0</v>
      </c>
      <c r="L18" s="1566">
        <f t="shared" si="1"/>
        <v>0</v>
      </c>
      <c r="M18" s="1326">
        <f t="shared" si="1"/>
        <v>0</v>
      </c>
      <c r="N18" s="986">
        <f t="shared" si="1"/>
        <v>0</v>
      </c>
      <c r="O18" s="1318">
        <f t="shared" si="1"/>
        <v>0</v>
      </c>
      <c r="P18" s="1326">
        <f t="shared" si="1"/>
        <v>0</v>
      </c>
      <c r="Q18" s="986">
        <f t="shared" si="1"/>
        <v>0</v>
      </c>
      <c r="R18" s="1318">
        <f t="shared" si="1"/>
        <v>0</v>
      </c>
      <c r="S18" s="1569">
        <f t="shared" si="1"/>
        <v>0</v>
      </c>
      <c r="T18" s="987">
        <f>SUM(T19:T25)</f>
        <v>0</v>
      </c>
      <c r="U18" s="986">
        <f t="shared" si="1"/>
        <v>0</v>
      </c>
      <c r="V18" s="987">
        <f t="shared" si="1"/>
        <v>0</v>
      </c>
      <c r="W18" s="985">
        <f t="shared" si="1"/>
        <v>0</v>
      </c>
      <c r="X18" s="800"/>
    </row>
    <row r="19" spans="1:24" ht="15" customHeight="1" x14ac:dyDescent="0.2">
      <c r="A19" s="59"/>
      <c r="B19" s="291" t="s">
        <v>277</v>
      </c>
      <c r="C19" s="1563">
        <f>D19+G19+J19+M19+P19+S19+T19+U19+V19+W19+X19</f>
        <v>0</v>
      </c>
      <c r="D19" s="1431">
        <f>A5_CV!D122</f>
        <v>0</v>
      </c>
      <c r="E19" s="990">
        <f>A5_CV!E122</f>
        <v>0</v>
      </c>
      <c r="F19" s="1567">
        <f>IF(E19=0,0,D19-E19)</f>
        <v>0</v>
      </c>
      <c r="G19" s="996">
        <f>A5_CV!G122</f>
        <v>0</v>
      </c>
      <c r="H19" s="990">
        <f>A5_CV!H122</f>
        <v>0</v>
      </c>
      <c r="I19" s="1567">
        <f>IF(H19=0,0,G19-H19)</f>
        <v>0</v>
      </c>
      <c r="J19" s="1431">
        <f>A5_CV!J122</f>
        <v>0</v>
      </c>
      <c r="K19" s="990">
        <f>A5_CV!K122</f>
        <v>0</v>
      </c>
      <c r="L19" s="1567">
        <f>IF(K19=0,0,J19-K19)</f>
        <v>0</v>
      </c>
      <c r="M19" s="1316">
        <f>A5_CV!M122</f>
        <v>0</v>
      </c>
      <c r="N19" s="990">
        <f>A5_CV!N122</f>
        <v>0</v>
      </c>
      <c r="O19" s="1567">
        <f>IF(N19=0,0,M19-N19)</f>
        <v>0</v>
      </c>
      <c r="P19" s="1316">
        <f>A5_CV!P122</f>
        <v>0</v>
      </c>
      <c r="Q19" s="990">
        <f>A5_CV!Q122</f>
        <v>0</v>
      </c>
      <c r="R19" s="1567">
        <f>IF(Q19=0,0,P19-Q19)</f>
        <v>0</v>
      </c>
      <c r="S19" s="709"/>
      <c r="T19" s="316"/>
      <c r="U19" s="708"/>
      <c r="V19" s="314"/>
      <c r="W19" s="708"/>
      <c r="X19" s="709"/>
    </row>
    <row r="20" spans="1:24" ht="25.5" customHeight="1" x14ac:dyDescent="0.2">
      <c r="A20" s="59"/>
      <c r="B20" s="291" t="s">
        <v>535</v>
      </c>
      <c r="C20" s="1563">
        <f t="shared" ref="C20:C33" si="2">D20+G20+J20+M20+P20+S20+T20+U20+V20+W20+X20</f>
        <v>0</v>
      </c>
      <c r="D20" s="1431">
        <f>A5_CV!D123</f>
        <v>0</v>
      </c>
      <c r="E20" s="990">
        <f>A5_CV!E123</f>
        <v>0</v>
      </c>
      <c r="F20" s="1567">
        <f t="shared" ref="F20:F33" si="3">IF(E20=0,0,D20-E20)</f>
        <v>0</v>
      </c>
      <c r="G20" s="996">
        <f>A5_CV!G123</f>
        <v>0</v>
      </c>
      <c r="H20" s="990">
        <f>A5_CV!H123</f>
        <v>0</v>
      </c>
      <c r="I20" s="1567">
        <f t="shared" ref="I20:I25" si="4">IF(H20=0,0,G20-H20)</f>
        <v>0</v>
      </c>
      <c r="J20" s="1431">
        <f>A5_CV!J123</f>
        <v>0</v>
      </c>
      <c r="K20" s="990">
        <f>A5_CV!K123</f>
        <v>0</v>
      </c>
      <c r="L20" s="1567">
        <f t="shared" ref="L20:L25" si="5">IF(K20=0,0,J20-K20)</f>
        <v>0</v>
      </c>
      <c r="M20" s="1316">
        <f>A5_CV!M123</f>
        <v>0</v>
      </c>
      <c r="N20" s="990">
        <f>A5_CV!N123</f>
        <v>0</v>
      </c>
      <c r="O20" s="1567">
        <f t="shared" ref="O20:O25" si="6">IF(N20=0,0,M20-N20)</f>
        <v>0</v>
      </c>
      <c r="P20" s="1316">
        <f>A5_CV!P123</f>
        <v>0</v>
      </c>
      <c r="Q20" s="990">
        <f>A5_CV!Q123</f>
        <v>0</v>
      </c>
      <c r="R20" s="1567">
        <f t="shared" ref="R20:R25" si="7">IF(Q20=0,0,P20-Q20)</f>
        <v>0</v>
      </c>
      <c r="S20" s="709"/>
      <c r="T20" s="708"/>
      <c r="U20" s="314"/>
      <c r="V20" s="314"/>
      <c r="W20" s="708"/>
      <c r="X20" s="709"/>
    </row>
    <row r="21" spans="1:24" ht="19.5" customHeight="1" x14ac:dyDescent="0.2">
      <c r="A21" s="59"/>
      <c r="B21" s="61" t="s">
        <v>843</v>
      </c>
      <c r="C21" s="1563">
        <f t="shared" si="2"/>
        <v>0</v>
      </c>
      <c r="D21" s="1431">
        <f>A5_CV!D125</f>
        <v>0</v>
      </c>
      <c r="E21" s="990">
        <f>A5_CV!E125</f>
        <v>0</v>
      </c>
      <c r="F21" s="1567">
        <f t="shared" si="3"/>
        <v>0</v>
      </c>
      <c r="G21" s="2692"/>
      <c r="H21" s="2700"/>
      <c r="I21" s="1097">
        <f t="shared" si="4"/>
        <v>0</v>
      </c>
      <c r="J21" s="2697"/>
      <c r="K21" s="2700"/>
      <c r="L21" s="1097">
        <f t="shared" si="5"/>
        <v>0</v>
      </c>
      <c r="M21" s="1106"/>
      <c r="N21" s="314"/>
      <c r="O21" s="1097">
        <f t="shared" si="6"/>
        <v>0</v>
      </c>
      <c r="P21" s="1106"/>
      <c r="Q21" s="314"/>
      <c r="R21" s="1097">
        <f t="shared" si="7"/>
        <v>0</v>
      </c>
      <c r="S21" s="988">
        <f>A5_CV!S125</f>
        <v>0</v>
      </c>
      <c r="T21" s="996">
        <f>A5_CV!T125</f>
        <v>0</v>
      </c>
      <c r="U21" s="990">
        <f>A5_CV!U125</f>
        <v>0</v>
      </c>
      <c r="V21" s="990">
        <f>A5_CV!V125</f>
        <v>0</v>
      </c>
      <c r="W21" s="996">
        <f>A5_CV!W125</f>
        <v>0</v>
      </c>
      <c r="X21" s="709"/>
    </row>
    <row r="22" spans="1:24" ht="18.75" customHeight="1" x14ac:dyDescent="0.2">
      <c r="A22" s="59"/>
      <c r="B22" s="61" t="s">
        <v>278</v>
      </c>
      <c r="C22" s="1563">
        <f t="shared" si="2"/>
        <v>0</v>
      </c>
      <c r="D22" s="1431">
        <f>A5_CV!D129</f>
        <v>0</v>
      </c>
      <c r="E22" s="990">
        <f>A5_CV!E129</f>
        <v>0</v>
      </c>
      <c r="F22" s="1567">
        <f t="shared" si="3"/>
        <v>0</v>
      </c>
      <c r="G22" s="996">
        <f>A5_CV!G129</f>
        <v>0</v>
      </c>
      <c r="H22" s="990">
        <f>A5_CV!H129</f>
        <v>0</v>
      </c>
      <c r="I22" s="1567">
        <f t="shared" si="4"/>
        <v>0</v>
      </c>
      <c r="J22" s="1431">
        <f>A5_CV!J129</f>
        <v>0</v>
      </c>
      <c r="K22" s="990">
        <f>A5_CV!K129</f>
        <v>0</v>
      </c>
      <c r="L22" s="1567">
        <f t="shared" si="5"/>
        <v>0</v>
      </c>
      <c r="M22" s="1316">
        <f>A5_CV!M129</f>
        <v>0</v>
      </c>
      <c r="N22" s="990">
        <f>A5_CV!N129</f>
        <v>0</v>
      </c>
      <c r="O22" s="1567">
        <f t="shared" si="6"/>
        <v>0</v>
      </c>
      <c r="P22" s="1316">
        <f>A5_CV!P129</f>
        <v>0</v>
      </c>
      <c r="Q22" s="990">
        <f>A5_CV!Q129</f>
        <v>0</v>
      </c>
      <c r="R22" s="1567">
        <f t="shared" si="7"/>
        <v>0</v>
      </c>
      <c r="S22" s="988">
        <f>A5_CV!S129</f>
        <v>0</v>
      </c>
      <c r="T22" s="996">
        <f>A5_CV!T129</f>
        <v>0</v>
      </c>
      <c r="U22" s="990">
        <f>A5_CV!U129</f>
        <v>0</v>
      </c>
      <c r="V22" s="990">
        <f>A5_CV!V129</f>
        <v>0</v>
      </c>
      <c r="W22" s="989">
        <f>A5_CV!W129</f>
        <v>0</v>
      </c>
      <c r="X22" s="709"/>
    </row>
    <row r="23" spans="1:24" ht="25.5" x14ac:dyDescent="0.2">
      <c r="A23" s="59"/>
      <c r="B23" s="61" t="s">
        <v>844</v>
      </c>
      <c r="C23" s="1563">
        <f t="shared" si="2"/>
        <v>0</v>
      </c>
      <c r="D23" s="1431">
        <f>A5_CV!D145</f>
        <v>0</v>
      </c>
      <c r="E23" s="990">
        <f>A5_CV!E145</f>
        <v>0</v>
      </c>
      <c r="F23" s="1567">
        <f t="shared" si="3"/>
        <v>0</v>
      </c>
      <c r="G23" s="996">
        <f>A5_CV!G145</f>
        <v>0</v>
      </c>
      <c r="H23" s="990">
        <f>A5_CV!H145</f>
        <v>0</v>
      </c>
      <c r="I23" s="1567">
        <f t="shared" si="4"/>
        <v>0</v>
      </c>
      <c r="J23" s="1431">
        <f>A5_CV!J145</f>
        <v>0</v>
      </c>
      <c r="K23" s="990">
        <f>A5_CV!K145</f>
        <v>0</v>
      </c>
      <c r="L23" s="1567">
        <f t="shared" si="5"/>
        <v>0</v>
      </c>
      <c r="M23" s="1316">
        <f>A5_CV!M145</f>
        <v>0</v>
      </c>
      <c r="N23" s="990">
        <f>A5_CV!N145</f>
        <v>0</v>
      </c>
      <c r="O23" s="1567">
        <f t="shared" si="6"/>
        <v>0</v>
      </c>
      <c r="P23" s="1316">
        <f>A5_CV!P145</f>
        <v>0</v>
      </c>
      <c r="Q23" s="990">
        <f>A5_CV!Q145</f>
        <v>0</v>
      </c>
      <c r="R23" s="1567">
        <f t="shared" si="7"/>
        <v>0</v>
      </c>
      <c r="S23" s="988">
        <f>A5_CV!S145</f>
        <v>0</v>
      </c>
      <c r="T23" s="996">
        <f>A5_CV!T145</f>
        <v>0</v>
      </c>
      <c r="U23" s="990">
        <f>A5_CV!U145</f>
        <v>0</v>
      </c>
      <c r="V23" s="990">
        <f>A5_CV!V145</f>
        <v>0</v>
      </c>
      <c r="W23" s="989">
        <f>A5_CV!W145</f>
        <v>0</v>
      </c>
      <c r="X23" s="709"/>
    </row>
    <row r="24" spans="1:24" ht="15" customHeight="1" x14ac:dyDescent="0.2">
      <c r="A24" s="59"/>
      <c r="B24" s="61" t="s">
        <v>77</v>
      </c>
      <c r="C24" s="1563">
        <f t="shared" si="2"/>
        <v>0</v>
      </c>
      <c r="D24" s="1431">
        <f>A5_CV!D146</f>
        <v>0</v>
      </c>
      <c r="E24" s="990">
        <f>A5_CV!E146</f>
        <v>0</v>
      </c>
      <c r="F24" s="1567">
        <f t="shared" si="3"/>
        <v>0</v>
      </c>
      <c r="G24" s="989">
        <f>A5_CV!G146</f>
        <v>0</v>
      </c>
      <c r="H24" s="990">
        <f>A5_CV!H146</f>
        <v>0</v>
      </c>
      <c r="I24" s="1567">
        <f t="shared" si="4"/>
        <v>0</v>
      </c>
      <c r="J24" s="1431">
        <f>A5_CV!J146</f>
        <v>0</v>
      </c>
      <c r="K24" s="990">
        <f>A5_CV!K146</f>
        <v>0</v>
      </c>
      <c r="L24" s="1567">
        <f t="shared" si="5"/>
        <v>0</v>
      </c>
      <c r="M24" s="1316">
        <f>A5_CV!M146</f>
        <v>0</v>
      </c>
      <c r="N24" s="990">
        <f>A5_CV!N146</f>
        <v>0</v>
      </c>
      <c r="O24" s="1567">
        <f t="shared" si="6"/>
        <v>0</v>
      </c>
      <c r="P24" s="1431">
        <f>A5_CV!P146</f>
        <v>0</v>
      </c>
      <c r="Q24" s="990">
        <f>A5_CV!Q146</f>
        <v>0</v>
      </c>
      <c r="R24" s="1567">
        <f t="shared" si="7"/>
        <v>0</v>
      </c>
      <c r="S24" s="709"/>
      <c r="T24" s="708"/>
      <c r="U24" s="314"/>
      <c r="V24" s="314"/>
      <c r="W24" s="708"/>
      <c r="X24" s="709"/>
    </row>
    <row r="25" spans="1:24" ht="18" customHeight="1" thickBot="1" x14ac:dyDescent="0.25">
      <c r="A25" s="579"/>
      <c r="B25" s="580" t="s">
        <v>24</v>
      </c>
      <c r="C25" s="1564">
        <f t="shared" si="2"/>
        <v>0</v>
      </c>
      <c r="D25" s="2733">
        <f>A5_CV!D149</f>
        <v>0</v>
      </c>
      <c r="E25" s="2734">
        <f>A5_CV!E149</f>
        <v>0</v>
      </c>
      <c r="F25" s="2735">
        <f t="shared" si="3"/>
        <v>0</v>
      </c>
      <c r="G25" s="2736">
        <f>A5_CV!G149</f>
        <v>0</v>
      </c>
      <c r="H25" s="2734">
        <f>A5_CV!H149</f>
        <v>0</v>
      </c>
      <c r="I25" s="2735">
        <f t="shared" si="4"/>
        <v>0</v>
      </c>
      <c r="J25" s="2733">
        <f>A5_CV!J149</f>
        <v>0</v>
      </c>
      <c r="K25" s="2734">
        <f>A5_CV!K149</f>
        <v>0</v>
      </c>
      <c r="L25" s="2735">
        <f t="shared" si="5"/>
        <v>0</v>
      </c>
      <c r="M25" s="2733">
        <f>A5_CV!M149</f>
        <v>0</v>
      </c>
      <c r="N25" s="2734">
        <f>A5_CV!N149</f>
        <v>0</v>
      </c>
      <c r="O25" s="2735">
        <f t="shared" si="6"/>
        <v>0</v>
      </c>
      <c r="P25" s="2733">
        <f>A5_CV!P149</f>
        <v>0</v>
      </c>
      <c r="Q25" s="2734">
        <f>A5_CV!Q149</f>
        <v>0</v>
      </c>
      <c r="R25" s="2735">
        <f t="shared" si="7"/>
        <v>0</v>
      </c>
      <c r="S25" s="2737">
        <f>A5_CV!S149</f>
        <v>0</v>
      </c>
      <c r="T25" s="2736">
        <f>A5_CV!T149</f>
        <v>0</v>
      </c>
      <c r="U25" s="2734">
        <f>A5_CV!U149</f>
        <v>0</v>
      </c>
      <c r="V25" s="2734">
        <f>A5_CV!V149</f>
        <v>0</v>
      </c>
      <c r="W25" s="2736">
        <f>A5_CV!W149</f>
        <v>0</v>
      </c>
      <c r="X25" s="790"/>
    </row>
    <row r="26" spans="1:24" s="35" customFormat="1" ht="15" x14ac:dyDescent="0.2">
      <c r="A26" s="60" t="s">
        <v>16</v>
      </c>
      <c r="B26" s="592" t="s">
        <v>23</v>
      </c>
      <c r="C26" s="1466">
        <f t="shared" si="2"/>
        <v>0</v>
      </c>
      <c r="D26" s="1326">
        <f>SUM(D27:D33)</f>
        <v>0</v>
      </c>
      <c r="E26" s="986">
        <f t="shared" ref="E26:X26" si="8">SUM(E27:E33)</f>
        <v>0</v>
      </c>
      <c r="F26" s="1566">
        <f t="shared" si="8"/>
        <v>0</v>
      </c>
      <c r="G26" s="1326">
        <f t="shared" si="8"/>
        <v>0</v>
      </c>
      <c r="H26" s="986">
        <f t="shared" si="8"/>
        <v>0</v>
      </c>
      <c r="I26" s="1318">
        <f t="shared" si="8"/>
        <v>0</v>
      </c>
      <c r="J26" s="1326">
        <f t="shared" si="8"/>
        <v>0</v>
      </c>
      <c r="K26" s="986">
        <f t="shared" si="8"/>
        <v>0</v>
      </c>
      <c r="L26" s="1318">
        <f t="shared" si="8"/>
        <v>0</v>
      </c>
      <c r="M26" s="985">
        <f t="shared" si="8"/>
        <v>0</v>
      </c>
      <c r="N26" s="986">
        <f t="shared" si="8"/>
        <v>0</v>
      </c>
      <c r="O26" s="985">
        <f t="shared" si="8"/>
        <v>0</v>
      </c>
      <c r="P26" s="1326">
        <f t="shared" si="8"/>
        <v>0</v>
      </c>
      <c r="Q26" s="986">
        <f t="shared" si="8"/>
        <v>0</v>
      </c>
      <c r="R26" s="985">
        <f t="shared" si="8"/>
        <v>0</v>
      </c>
      <c r="S26" s="1326">
        <f t="shared" si="8"/>
        <v>0</v>
      </c>
      <c r="T26" s="1326">
        <f t="shared" si="8"/>
        <v>0</v>
      </c>
      <c r="U26" s="986">
        <f t="shared" si="8"/>
        <v>0</v>
      </c>
      <c r="V26" s="986">
        <f t="shared" si="8"/>
        <v>0</v>
      </c>
      <c r="W26" s="1318">
        <f t="shared" si="8"/>
        <v>0</v>
      </c>
      <c r="X26" s="1569">
        <f t="shared" si="8"/>
        <v>0</v>
      </c>
    </row>
    <row r="27" spans="1:24" s="583" customFormat="1" ht="14.25" x14ac:dyDescent="0.25">
      <c r="A27" s="582" t="s">
        <v>35</v>
      </c>
      <c r="B27" s="61" t="s">
        <v>181</v>
      </c>
      <c r="C27" s="1465">
        <f t="shared" si="2"/>
        <v>0</v>
      </c>
      <c r="D27" s="1316">
        <f>A6_CF_Realizat!H13</f>
        <v>0</v>
      </c>
      <c r="E27" s="990">
        <f>A6_CF_Realizat!H51</f>
        <v>0</v>
      </c>
      <c r="F27" s="1567">
        <f t="shared" si="3"/>
        <v>0</v>
      </c>
      <c r="G27" s="1316">
        <f>A6_CF_Realizat!K13</f>
        <v>0</v>
      </c>
      <c r="H27" s="990">
        <f>A6_CF_Realizat!K51</f>
        <v>0</v>
      </c>
      <c r="I27" s="1567">
        <f t="shared" ref="I27:I33" si="9">IF(H27=0,0,G27-H27)</f>
        <v>0</v>
      </c>
      <c r="J27" s="1316">
        <f>A6_CF_Realizat!N13</f>
        <v>0</v>
      </c>
      <c r="K27" s="990">
        <f>A6_CF_Realizat!N51</f>
        <v>0</v>
      </c>
      <c r="L27" s="1567">
        <f t="shared" ref="L27:L33" si="10">IF(K27=0,0,J27-K27)</f>
        <v>0</v>
      </c>
      <c r="M27" s="996">
        <f>A6_CF_Realizat!Q13</f>
        <v>0</v>
      </c>
      <c r="N27" s="990">
        <f>A6_CF_Realizat!Q51</f>
        <v>0</v>
      </c>
      <c r="O27" s="1567">
        <f t="shared" ref="O27:O33" si="11">IF(N27=0,0,M27-N27)</f>
        <v>0</v>
      </c>
      <c r="P27" s="996">
        <f>A6_CF_Realizat!T13</f>
        <v>0</v>
      </c>
      <c r="Q27" s="990">
        <f>A6_CF_Realizat!T51</f>
        <v>0</v>
      </c>
      <c r="R27" s="1567">
        <f t="shared" ref="R27:R33" si="12">IF(Q27=0,0,P27-Q27)</f>
        <v>0</v>
      </c>
      <c r="S27" s="1316">
        <f>A6_CF_Realizat!W13</f>
        <v>0</v>
      </c>
      <c r="T27" s="1316">
        <f>A6_CF_Realizat!Z13</f>
        <v>0</v>
      </c>
      <c r="U27" s="990">
        <f>A6_CF_Realizat!AC13</f>
        <v>0</v>
      </c>
      <c r="V27" s="990">
        <f>A6_CF_Realizat!AF13</f>
        <v>0</v>
      </c>
      <c r="W27" s="991">
        <f>A6_CF_Realizat!AI13</f>
        <v>0</v>
      </c>
      <c r="X27" s="988">
        <f>A6_CF_Realizat!AL13</f>
        <v>0</v>
      </c>
    </row>
    <row r="28" spans="1:24" s="583" customFormat="1" ht="14.25" x14ac:dyDescent="0.25">
      <c r="A28" s="581" t="s">
        <v>36</v>
      </c>
      <c r="B28" s="61" t="s">
        <v>286</v>
      </c>
      <c r="C28" s="1465">
        <f t="shared" si="2"/>
        <v>0</v>
      </c>
      <c r="D28" s="1316">
        <f>A6_CF_Realizat!H28</f>
        <v>0</v>
      </c>
      <c r="E28" s="990">
        <f>A6_CF_Realizat!H66</f>
        <v>0</v>
      </c>
      <c r="F28" s="1567">
        <f t="shared" si="3"/>
        <v>0</v>
      </c>
      <c r="G28" s="1316">
        <f>A6_CF_Realizat!K28</f>
        <v>0</v>
      </c>
      <c r="H28" s="990">
        <f>A6_CF_Realizat!K66</f>
        <v>0</v>
      </c>
      <c r="I28" s="1567">
        <f t="shared" si="9"/>
        <v>0</v>
      </c>
      <c r="J28" s="1316">
        <f>A6_CF_Realizat!N28</f>
        <v>0</v>
      </c>
      <c r="K28" s="990">
        <f>A6_CF_Realizat!N66</f>
        <v>0</v>
      </c>
      <c r="L28" s="1567">
        <f t="shared" si="10"/>
        <v>0</v>
      </c>
      <c r="M28" s="996">
        <f>A6_CF_Realizat!Q28</f>
        <v>0</v>
      </c>
      <c r="N28" s="990">
        <f>A6_CF_Realizat!Q66</f>
        <v>0</v>
      </c>
      <c r="O28" s="1567">
        <f t="shared" si="11"/>
        <v>0</v>
      </c>
      <c r="P28" s="996">
        <f>A6_CF_Realizat!T28</f>
        <v>0</v>
      </c>
      <c r="Q28" s="990">
        <f>A6_CF_Realizat!T66</f>
        <v>0</v>
      </c>
      <c r="R28" s="1567">
        <f t="shared" si="12"/>
        <v>0</v>
      </c>
      <c r="S28" s="1316">
        <f>A6_CF_Realizat!W28</f>
        <v>0</v>
      </c>
      <c r="T28" s="1316">
        <f>A6_CF_Realizat!Z28</f>
        <v>0</v>
      </c>
      <c r="U28" s="990">
        <f>A6_CF_Realizat!AC28</f>
        <v>0</v>
      </c>
      <c r="V28" s="990">
        <f>A6_CF_Realizat!AF28</f>
        <v>0</v>
      </c>
      <c r="W28" s="991">
        <f>A6_CF_Realizat!AI28</f>
        <v>0</v>
      </c>
      <c r="X28" s="988">
        <f>A6_CF_Realizat!AL28</f>
        <v>0</v>
      </c>
    </row>
    <row r="29" spans="1:24" s="583" customFormat="1" ht="14.25" x14ac:dyDescent="0.25">
      <c r="A29" s="581" t="s">
        <v>37</v>
      </c>
      <c r="B29" s="61" t="s">
        <v>17</v>
      </c>
      <c r="C29" s="1465">
        <f t="shared" si="2"/>
        <v>0</v>
      </c>
      <c r="D29" s="1316">
        <f>A6_CF_Realizat!H32</f>
        <v>0</v>
      </c>
      <c r="E29" s="990">
        <f>A6_CF_Realizat!H70</f>
        <v>0</v>
      </c>
      <c r="F29" s="1567">
        <f t="shared" si="3"/>
        <v>0</v>
      </c>
      <c r="G29" s="1316">
        <f>A6_CF_Realizat!K32</f>
        <v>0</v>
      </c>
      <c r="H29" s="990">
        <f>A6_CF_Realizat!K70</f>
        <v>0</v>
      </c>
      <c r="I29" s="1567">
        <f t="shared" si="9"/>
        <v>0</v>
      </c>
      <c r="J29" s="1316">
        <f>A6_CF_Realizat!N32</f>
        <v>0</v>
      </c>
      <c r="K29" s="990">
        <f>A6_CF_Realizat!N70</f>
        <v>0</v>
      </c>
      <c r="L29" s="1567">
        <f t="shared" si="10"/>
        <v>0</v>
      </c>
      <c r="M29" s="996">
        <f>A6_CF_Realizat!Q32</f>
        <v>0</v>
      </c>
      <c r="N29" s="990">
        <f>A6_CF_Realizat!Q70</f>
        <v>0</v>
      </c>
      <c r="O29" s="1567">
        <f t="shared" si="11"/>
        <v>0</v>
      </c>
      <c r="P29" s="996">
        <f>A6_CF_Realizat!T32</f>
        <v>0</v>
      </c>
      <c r="Q29" s="990">
        <f>A6_CF_Realizat!T70</f>
        <v>0</v>
      </c>
      <c r="R29" s="1567">
        <f t="shared" si="12"/>
        <v>0</v>
      </c>
      <c r="S29" s="1316">
        <f>A6_CF_Realizat!W32</f>
        <v>0</v>
      </c>
      <c r="T29" s="1316">
        <f>A6_CF_Realizat!Z32</f>
        <v>0</v>
      </c>
      <c r="U29" s="990">
        <f>A6_CF_Realizat!AC32</f>
        <v>0</v>
      </c>
      <c r="V29" s="990">
        <f>A6_CF_Realizat!AF32</f>
        <v>0</v>
      </c>
      <c r="W29" s="991">
        <f>A6_CF_Realizat!AI32</f>
        <v>0</v>
      </c>
      <c r="X29" s="988">
        <f>A6_CF_Realizat!AL32</f>
        <v>0</v>
      </c>
    </row>
    <row r="30" spans="1:24" s="583" customFormat="1" ht="14.25" x14ac:dyDescent="0.25">
      <c r="A30" s="581" t="s">
        <v>38</v>
      </c>
      <c r="B30" s="584" t="s">
        <v>109</v>
      </c>
      <c r="C30" s="1465">
        <f t="shared" si="2"/>
        <v>0</v>
      </c>
      <c r="D30" s="1316">
        <f>A6_CF_Realizat!H33</f>
        <v>0</v>
      </c>
      <c r="E30" s="990">
        <f>A6_CF_Realizat!H71</f>
        <v>0</v>
      </c>
      <c r="F30" s="1567">
        <f t="shared" si="3"/>
        <v>0</v>
      </c>
      <c r="G30" s="1316">
        <f>A6_CF_Realizat!K33</f>
        <v>0</v>
      </c>
      <c r="H30" s="990">
        <f>A6_CF_Realizat!K71</f>
        <v>0</v>
      </c>
      <c r="I30" s="1567">
        <f t="shared" si="9"/>
        <v>0</v>
      </c>
      <c r="J30" s="1316">
        <f>A6_CF_Realizat!N33</f>
        <v>0</v>
      </c>
      <c r="K30" s="990">
        <f>A6_CF_Realizat!N71</f>
        <v>0</v>
      </c>
      <c r="L30" s="1567">
        <f t="shared" si="10"/>
        <v>0</v>
      </c>
      <c r="M30" s="996">
        <f>A6_CF_Realizat!Q33</f>
        <v>0</v>
      </c>
      <c r="N30" s="990">
        <f>A6_CF_Realizat!Q71</f>
        <v>0</v>
      </c>
      <c r="O30" s="1567">
        <f t="shared" si="11"/>
        <v>0</v>
      </c>
      <c r="P30" s="996">
        <f>A6_CF_Realizat!T33</f>
        <v>0</v>
      </c>
      <c r="Q30" s="990">
        <f>A6_CF_Realizat!T71</f>
        <v>0</v>
      </c>
      <c r="R30" s="1567">
        <f t="shared" si="12"/>
        <v>0</v>
      </c>
      <c r="S30" s="1316">
        <f>A6_CF_Realizat!W33</f>
        <v>0</v>
      </c>
      <c r="T30" s="1316">
        <f>A6_CF_Realizat!Z33</f>
        <v>0</v>
      </c>
      <c r="U30" s="990">
        <f>A6_CF_Realizat!AC33</f>
        <v>0</v>
      </c>
      <c r="V30" s="990">
        <f>A6_CF_Realizat!AF33</f>
        <v>0</v>
      </c>
      <c r="W30" s="991">
        <f>A6_CF_Realizat!AI33</f>
        <v>0</v>
      </c>
      <c r="X30" s="988">
        <f>A6_CF_Realizat!AL33</f>
        <v>0</v>
      </c>
    </row>
    <row r="31" spans="1:24" s="583" customFormat="1" ht="14.25" x14ac:dyDescent="0.25">
      <c r="A31" s="581" t="s">
        <v>39</v>
      </c>
      <c r="B31" s="61" t="s">
        <v>172</v>
      </c>
      <c r="C31" s="1465">
        <f t="shared" si="2"/>
        <v>0</v>
      </c>
      <c r="D31" s="1316">
        <f>A6_CF_Realizat!H34</f>
        <v>0</v>
      </c>
      <c r="E31" s="990">
        <f>A6_CF_Realizat!H72</f>
        <v>0</v>
      </c>
      <c r="F31" s="1567">
        <f t="shared" si="3"/>
        <v>0</v>
      </c>
      <c r="G31" s="1316">
        <f>A6_CF_Realizat!K34</f>
        <v>0</v>
      </c>
      <c r="H31" s="990">
        <f>A6_CF_Realizat!K72</f>
        <v>0</v>
      </c>
      <c r="I31" s="1567">
        <f t="shared" si="9"/>
        <v>0</v>
      </c>
      <c r="J31" s="1316">
        <f>A6_CF_Realizat!N34</f>
        <v>0</v>
      </c>
      <c r="K31" s="990">
        <f>A6_CF_Realizat!N72</f>
        <v>0</v>
      </c>
      <c r="L31" s="1567">
        <f t="shared" si="10"/>
        <v>0</v>
      </c>
      <c r="M31" s="996">
        <f>A6_CF_Realizat!Q34</f>
        <v>0</v>
      </c>
      <c r="N31" s="990">
        <f>A6_CF_Realizat!Q72</f>
        <v>0</v>
      </c>
      <c r="O31" s="1567">
        <f t="shared" si="11"/>
        <v>0</v>
      </c>
      <c r="P31" s="996">
        <f>A6_CF_Realizat!T34</f>
        <v>0</v>
      </c>
      <c r="Q31" s="990">
        <f>A6_CF_Realizat!T72</f>
        <v>0</v>
      </c>
      <c r="R31" s="1567">
        <f t="shared" si="12"/>
        <v>0</v>
      </c>
      <c r="S31" s="1316">
        <f>A6_CF_Realizat!W34</f>
        <v>0</v>
      </c>
      <c r="T31" s="1316">
        <f>A6_CF_Realizat!Z34</f>
        <v>0</v>
      </c>
      <c r="U31" s="990">
        <f>A6_CF_Realizat!AC34</f>
        <v>0</v>
      </c>
      <c r="V31" s="990">
        <f>A6_CF_Realizat!AF34</f>
        <v>0</v>
      </c>
      <c r="W31" s="991">
        <f>A6_CF_Realizat!AI34</f>
        <v>0</v>
      </c>
      <c r="X31" s="988">
        <f>A6_CF_Realizat!AL34</f>
        <v>0</v>
      </c>
    </row>
    <row r="32" spans="1:24" s="583" customFormat="1" ht="14.25" x14ac:dyDescent="0.25">
      <c r="A32" s="581" t="s">
        <v>40</v>
      </c>
      <c r="B32" s="61" t="s">
        <v>3</v>
      </c>
      <c r="C32" s="1465">
        <f t="shared" si="2"/>
        <v>0</v>
      </c>
      <c r="D32" s="1316">
        <f>A6_CF_Realizat!H35</f>
        <v>0</v>
      </c>
      <c r="E32" s="990">
        <f>A6_CF_Realizat!H73</f>
        <v>0</v>
      </c>
      <c r="F32" s="1567">
        <f t="shared" si="3"/>
        <v>0</v>
      </c>
      <c r="G32" s="1316">
        <f>A6_CF_Realizat!K35</f>
        <v>0</v>
      </c>
      <c r="H32" s="990">
        <f>A6_CF_Realizat!K73</f>
        <v>0</v>
      </c>
      <c r="I32" s="1567">
        <f t="shared" si="9"/>
        <v>0</v>
      </c>
      <c r="J32" s="1316">
        <f>A6_CF_Realizat!N35</f>
        <v>0</v>
      </c>
      <c r="K32" s="990">
        <f>A6_CF_Realizat!N73</f>
        <v>0</v>
      </c>
      <c r="L32" s="1567">
        <f t="shared" si="10"/>
        <v>0</v>
      </c>
      <c r="M32" s="996">
        <f>A6_CF_Realizat!Q35</f>
        <v>0</v>
      </c>
      <c r="N32" s="990">
        <f>A6_CF_Realizat!Q73</f>
        <v>0</v>
      </c>
      <c r="O32" s="1567">
        <f t="shared" si="11"/>
        <v>0</v>
      </c>
      <c r="P32" s="996">
        <f>A6_CF_Realizat!T35</f>
        <v>0</v>
      </c>
      <c r="Q32" s="990">
        <f>A6_CF_Realizat!T73</f>
        <v>0</v>
      </c>
      <c r="R32" s="1567">
        <f t="shared" si="12"/>
        <v>0</v>
      </c>
      <c r="S32" s="1316">
        <f>A6_CF_Realizat!W35</f>
        <v>0</v>
      </c>
      <c r="T32" s="1316">
        <f>A6_CF_Realizat!Z35</f>
        <v>0</v>
      </c>
      <c r="U32" s="990">
        <f>A6_CF_Realizat!AC35</f>
        <v>0</v>
      </c>
      <c r="V32" s="990">
        <f>A6_CF_Realizat!AF35</f>
        <v>0</v>
      </c>
      <c r="W32" s="991">
        <f>A6_CF_Realizat!AI35</f>
        <v>0</v>
      </c>
      <c r="X32" s="988">
        <f>A6_CF_Realizat!AL35</f>
        <v>0</v>
      </c>
    </row>
    <row r="33" spans="1:25" s="583" customFormat="1" ht="15" thickBot="1" x14ac:dyDescent="0.3">
      <c r="A33" s="1005" t="s">
        <v>41</v>
      </c>
      <c r="B33" s="230" t="s">
        <v>28</v>
      </c>
      <c r="C33" s="1467">
        <f t="shared" si="2"/>
        <v>0</v>
      </c>
      <c r="D33" s="2738">
        <f>A6_CF_Realizat!H36</f>
        <v>0</v>
      </c>
      <c r="E33" s="992">
        <f>A6_CF_Realizat!H74</f>
        <v>0</v>
      </c>
      <c r="F33" s="1568">
        <f t="shared" si="3"/>
        <v>0</v>
      </c>
      <c r="G33" s="2738">
        <f>A6_CF_Realizat!K36</f>
        <v>0</v>
      </c>
      <c r="H33" s="992">
        <f>A6_CF_Realizat!K74</f>
        <v>0</v>
      </c>
      <c r="I33" s="1568">
        <f t="shared" si="9"/>
        <v>0</v>
      </c>
      <c r="J33" s="2738">
        <f>A6_CF_Realizat!N36</f>
        <v>0</v>
      </c>
      <c r="K33" s="992">
        <f>A6_CF_Realizat!N74</f>
        <v>0</v>
      </c>
      <c r="L33" s="1568">
        <f t="shared" si="10"/>
        <v>0</v>
      </c>
      <c r="M33" s="1325">
        <f>A6_CF_Realizat!Q36</f>
        <v>0</v>
      </c>
      <c r="N33" s="992">
        <f>A6_CF_Realizat!Q74</f>
        <v>0</v>
      </c>
      <c r="O33" s="1568">
        <f t="shared" si="11"/>
        <v>0</v>
      </c>
      <c r="P33" s="1325">
        <f>A6_CF_Realizat!T36</f>
        <v>0</v>
      </c>
      <c r="Q33" s="992">
        <f>A6_CF_Realizat!T74</f>
        <v>0</v>
      </c>
      <c r="R33" s="1568">
        <f t="shared" si="12"/>
        <v>0</v>
      </c>
      <c r="S33" s="2738">
        <f>A6_CF_Realizat!W36</f>
        <v>0</v>
      </c>
      <c r="T33" s="2738">
        <f>A6_CF_Realizat!Z36</f>
        <v>0</v>
      </c>
      <c r="U33" s="992">
        <f>A6_CF_Realizat!AC36</f>
        <v>0</v>
      </c>
      <c r="V33" s="992">
        <f>A6_CF_Realizat!AF36</f>
        <v>0</v>
      </c>
      <c r="W33" s="993">
        <f>A6_CF_Realizat!AI36</f>
        <v>0</v>
      </c>
      <c r="X33" s="988">
        <f>A6_CF_Realizat!AL36</f>
        <v>0</v>
      </c>
    </row>
    <row r="34" spans="1:25" s="35" customFormat="1" ht="24" customHeight="1" thickBot="1" x14ac:dyDescent="0.25">
      <c r="A34" s="248" t="s">
        <v>18</v>
      </c>
      <c r="B34" s="352" t="s">
        <v>88</v>
      </c>
      <c r="C34" s="2483">
        <f>D34+G34+J34+M34+P34+S34+T34+U34+V34+W34+X34</f>
        <v>0</v>
      </c>
      <c r="D34" s="1012">
        <f>D18+D26</f>
        <v>0</v>
      </c>
      <c r="E34" s="1013">
        <f t="shared" ref="E34:R34" si="13">E18+E26</f>
        <v>0</v>
      </c>
      <c r="F34" s="2768">
        <f t="shared" si="13"/>
        <v>0</v>
      </c>
      <c r="G34" s="1327">
        <f t="shared" si="13"/>
        <v>0</v>
      </c>
      <c r="H34" s="1013">
        <f t="shared" si="13"/>
        <v>0</v>
      </c>
      <c r="I34" s="1319">
        <f t="shared" si="13"/>
        <v>0</v>
      </c>
      <c r="J34" s="1327">
        <f t="shared" si="13"/>
        <v>0</v>
      </c>
      <c r="K34" s="1013">
        <f t="shared" si="13"/>
        <v>0</v>
      </c>
      <c r="L34" s="1319">
        <f t="shared" si="13"/>
        <v>0</v>
      </c>
      <c r="M34" s="1012">
        <f t="shared" si="13"/>
        <v>0</v>
      </c>
      <c r="N34" s="1013">
        <f t="shared" si="13"/>
        <v>0</v>
      </c>
      <c r="O34" s="1012">
        <f t="shared" si="13"/>
        <v>0</v>
      </c>
      <c r="P34" s="1327">
        <f t="shared" si="13"/>
        <v>0</v>
      </c>
      <c r="Q34" s="1013">
        <f t="shared" si="13"/>
        <v>0</v>
      </c>
      <c r="R34" s="1012">
        <f t="shared" si="13"/>
        <v>0</v>
      </c>
      <c r="S34" s="1327">
        <f t="shared" ref="S34:X34" si="14">S18+S26</f>
        <v>0</v>
      </c>
      <c r="T34" s="1327">
        <f t="shared" si="14"/>
        <v>0</v>
      </c>
      <c r="U34" s="1013">
        <f t="shared" si="14"/>
        <v>0</v>
      </c>
      <c r="V34" s="1013">
        <f t="shared" si="14"/>
        <v>0</v>
      </c>
      <c r="W34" s="1319">
        <f t="shared" si="14"/>
        <v>0</v>
      </c>
      <c r="X34" s="1011">
        <f t="shared" si="14"/>
        <v>0</v>
      </c>
    </row>
    <row r="35" spans="1:25" s="35" customFormat="1" ht="19.899999999999999" customHeight="1" x14ac:dyDescent="0.2">
      <c r="A35" s="2956" t="s">
        <v>19</v>
      </c>
      <c r="B35" s="237" t="s">
        <v>303</v>
      </c>
      <c r="C35" s="1466">
        <f>D35+G35+J35+M35+P35+S35+T35+U35+V35+W35+X35</f>
        <v>0</v>
      </c>
      <c r="D35" s="985">
        <f>D39-D37-D34</f>
        <v>0</v>
      </c>
      <c r="E35" s="986">
        <f>E39-E37-E34</f>
        <v>0</v>
      </c>
      <c r="F35" s="1566">
        <f>F39-F37-F34</f>
        <v>0</v>
      </c>
      <c r="G35" s="1326">
        <f>G39-G37-G34</f>
        <v>0</v>
      </c>
      <c r="H35" s="986">
        <f t="shared" ref="H35:X35" si="15">H39-H37-H34</f>
        <v>0</v>
      </c>
      <c r="I35" s="1318">
        <f t="shared" si="15"/>
        <v>0</v>
      </c>
      <c r="J35" s="1326">
        <f t="shared" si="15"/>
        <v>0</v>
      </c>
      <c r="K35" s="986">
        <f t="shared" si="15"/>
        <v>0</v>
      </c>
      <c r="L35" s="1318">
        <f t="shared" si="15"/>
        <v>0</v>
      </c>
      <c r="M35" s="985">
        <f t="shared" si="15"/>
        <v>0</v>
      </c>
      <c r="N35" s="986">
        <f t="shared" si="15"/>
        <v>0</v>
      </c>
      <c r="O35" s="985">
        <f t="shared" si="15"/>
        <v>0</v>
      </c>
      <c r="P35" s="1326">
        <f t="shared" si="15"/>
        <v>0</v>
      </c>
      <c r="Q35" s="986">
        <f t="shared" si="15"/>
        <v>0</v>
      </c>
      <c r="R35" s="1318">
        <f t="shared" si="15"/>
        <v>0</v>
      </c>
      <c r="S35" s="1317">
        <f t="shared" si="15"/>
        <v>0</v>
      </c>
      <c r="T35" s="1317">
        <f t="shared" si="15"/>
        <v>0</v>
      </c>
      <c r="U35" s="994">
        <f t="shared" si="15"/>
        <v>0</v>
      </c>
      <c r="V35" s="994">
        <f t="shared" si="15"/>
        <v>0</v>
      </c>
      <c r="W35" s="995">
        <f t="shared" si="15"/>
        <v>0</v>
      </c>
      <c r="X35" s="1432">
        <f t="shared" si="15"/>
        <v>0</v>
      </c>
    </row>
    <row r="36" spans="1:25" s="583" customFormat="1" ht="19.899999999999999" customHeight="1" thickBot="1" x14ac:dyDescent="0.3">
      <c r="A36" s="2957"/>
      <c r="B36" s="1388" t="s">
        <v>357</v>
      </c>
      <c r="C36" s="1469" t="e">
        <f>C35/C34</f>
        <v>#DIV/0!</v>
      </c>
      <c r="D36" s="997" t="e">
        <f>D35/D34</f>
        <v>#DIV/0!</v>
      </c>
      <c r="E36" s="998" t="e">
        <f>E35/E34</f>
        <v>#DIV/0!</v>
      </c>
      <c r="F36" s="2769" t="e">
        <f t="shared" ref="F36:X36" si="16">F35/F34</f>
        <v>#DIV/0!</v>
      </c>
      <c r="G36" s="1328" t="e">
        <f t="shared" si="16"/>
        <v>#DIV/0!</v>
      </c>
      <c r="H36" s="998" t="e">
        <f t="shared" si="16"/>
        <v>#DIV/0!</v>
      </c>
      <c r="I36" s="999" t="e">
        <f t="shared" si="16"/>
        <v>#DIV/0!</v>
      </c>
      <c r="J36" s="1328" t="e">
        <f t="shared" si="16"/>
        <v>#DIV/0!</v>
      </c>
      <c r="K36" s="998" t="e">
        <f t="shared" si="16"/>
        <v>#DIV/0!</v>
      </c>
      <c r="L36" s="999" t="e">
        <f t="shared" si="16"/>
        <v>#DIV/0!</v>
      </c>
      <c r="M36" s="1395" t="e">
        <f t="shared" si="16"/>
        <v>#DIV/0!</v>
      </c>
      <c r="N36" s="1396" t="e">
        <f t="shared" si="16"/>
        <v>#DIV/0!</v>
      </c>
      <c r="O36" s="1395" t="e">
        <f t="shared" si="16"/>
        <v>#DIV/0!</v>
      </c>
      <c r="P36" s="1397" t="e">
        <f t="shared" si="16"/>
        <v>#DIV/0!</v>
      </c>
      <c r="Q36" s="1396" t="e">
        <f t="shared" si="16"/>
        <v>#DIV/0!</v>
      </c>
      <c r="R36" s="1398" t="e">
        <f t="shared" si="16"/>
        <v>#DIV/0!</v>
      </c>
      <c r="S36" s="1397" t="e">
        <f t="shared" si="16"/>
        <v>#DIV/0!</v>
      </c>
      <c r="T36" s="1397" t="e">
        <f t="shared" si="16"/>
        <v>#DIV/0!</v>
      </c>
      <c r="U36" s="1396" t="e">
        <f t="shared" si="16"/>
        <v>#DIV/0!</v>
      </c>
      <c r="V36" s="1597" t="e">
        <f t="shared" si="16"/>
        <v>#DIV/0!</v>
      </c>
      <c r="W36" s="1398" t="e">
        <f t="shared" si="16"/>
        <v>#DIV/0!</v>
      </c>
      <c r="X36" s="1469" t="e">
        <f t="shared" si="16"/>
        <v>#DIV/0!</v>
      </c>
      <c r="Y36" s="1389"/>
    </row>
    <row r="37" spans="1:25" s="35" customFormat="1" ht="19.899999999999999" customHeight="1" x14ac:dyDescent="0.2">
      <c r="A37" s="2955" t="s">
        <v>21</v>
      </c>
      <c r="B37" s="191" t="s">
        <v>356</v>
      </c>
      <c r="C37" s="1468">
        <f>D37+G37+J37+M37+P37+S37+T37+U37+V37+W37+X37</f>
        <v>0</v>
      </c>
      <c r="D37" s="2176"/>
      <c r="E37" s="2177"/>
      <c r="F37" s="2770">
        <f>D37-E37</f>
        <v>0</v>
      </c>
      <c r="G37" s="2178"/>
      <c r="H37" s="1866"/>
      <c r="I37" s="1318">
        <f>G37-H37</f>
        <v>0</v>
      </c>
      <c r="J37" s="2178"/>
      <c r="K37" s="1866"/>
      <c r="L37" s="985">
        <f>J37-K37</f>
        <v>0</v>
      </c>
      <c r="M37" s="2178"/>
      <c r="N37" s="1866"/>
      <c r="O37" s="1318">
        <f>M37-N37</f>
        <v>0</v>
      </c>
      <c r="P37" s="2179"/>
      <c r="Q37" s="1866"/>
      <c r="R37" s="1318">
        <f>P37-Q37</f>
        <v>0</v>
      </c>
      <c r="S37" s="2180"/>
      <c r="T37" s="2178"/>
      <c r="U37" s="1866"/>
      <c r="V37" s="1866"/>
      <c r="W37" s="2181"/>
      <c r="X37" s="2181"/>
    </row>
    <row r="38" spans="1:25" ht="19.899999999999999" customHeight="1" thickBot="1" x14ac:dyDescent="0.25">
      <c r="A38" s="2955"/>
      <c r="B38" s="623" t="s">
        <v>357</v>
      </c>
      <c r="C38" s="1470" t="e">
        <f>C37/C34</f>
        <v>#DIV/0!</v>
      </c>
      <c r="D38" s="1000" t="e">
        <f>D37/D34</f>
        <v>#DIV/0!</v>
      </c>
      <c r="E38" s="1001" t="e">
        <f t="shared" ref="E38:R38" si="17">E37/E34</f>
        <v>#DIV/0!</v>
      </c>
      <c r="F38" s="2771" t="e">
        <f>F37/F34</f>
        <v>#DIV/0!</v>
      </c>
      <c r="G38" s="1329" t="e">
        <f t="shared" si="17"/>
        <v>#DIV/0!</v>
      </c>
      <c r="H38" s="1001" t="e">
        <f t="shared" si="17"/>
        <v>#DIV/0!</v>
      </c>
      <c r="I38" s="1002" t="e">
        <f t="shared" si="17"/>
        <v>#DIV/0!</v>
      </c>
      <c r="J38" s="1329" t="e">
        <f t="shared" si="17"/>
        <v>#DIV/0!</v>
      </c>
      <c r="K38" s="1001" t="e">
        <f t="shared" si="17"/>
        <v>#DIV/0!</v>
      </c>
      <c r="L38" s="1000" t="e">
        <f t="shared" si="17"/>
        <v>#DIV/0!</v>
      </c>
      <c r="M38" s="1404" t="e">
        <f t="shared" si="17"/>
        <v>#DIV/0!</v>
      </c>
      <c r="N38" s="1334" t="e">
        <f t="shared" si="17"/>
        <v>#DIV/0!</v>
      </c>
      <c r="O38" s="1406" t="e">
        <f t="shared" si="17"/>
        <v>#DIV/0!</v>
      </c>
      <c r="P38" s="1405" t="e">
        <f t="shared" si="17"/>
        <v>#DIV/0!</v>
      </c>
      <c r="Q38" s="1334" t="e">
        <f t="shared" si="17"/>
        <v>#DIV/0!</v>
      </c>
      <c r="R38" s="1406" t="e">
        <f t="shared" si="17"/>
        <v>#DIV/0!</v>
      </c>
      <c r="S38" s="1475" t="e">
        <f t="shared" ref="S38:X38" si="18">S37/S34</f>
        <v>#DIV/0!</v>
      </c>
      <c r="T38" s="1404" t="e">
        <f t="shared" si="18"/>
        <v>#DIV/0!</v>
      </c>
      <c r="U38" s="1334" t="e">
        <f t="shared" si="18"/>
        <v>#DIV/0!</v>
      </c>
      <c r="V38" s="1334" t="e">
        <f t="shared" si="18"/>
        <v>#DIV/0!</v>
      </c>
      <c r="W38" s="1406" t="e">
        <f t="shared" si="18"/>
        <v>#DIV/0!</v>
      </c>
      <c r="X38" s="1406" t="e">
        <f t="shared" si="18"/>
        <v>#DIV/0!</v>
      </c>
    </row>
    <row r="39" spans="1:25" s="35" customFormat="1" ht="31.15" customHeight="1" thickBot="1" x14ac:dyDescent="0.25">
      <c r="A39" s="248" t="s">
        <v>22</v>
      </c>
      <c r="B39" s="62" t="s">
        <v>420</v>
      </c>
      <c r="C39" s="2778">
        <f>D39+G39+J39+M39+P39+S39+T39+U39+V39+W39+X39</f>
        <v>0</v>
      </c>
      <c r="D39" s="2779">
        <f>'A1-ECR_12M'!E164</f>
        <v>0</v>
      </c>
      <c r="E39" s="2780">
        <f>'A1-ECR_12M'!F164</f>
        <v>0</v>
      </c>
      <c r="F39" s="2781">
        <f t="shared" ref="F39:F40" si="19">IF(E39=0,0,D39-E39)</f>
        <v>0</v>
      </c>
      <c r="G39" s="2782">
        <f>'A1-ECR_12M'!H164</f>
        <v>0</v>
      </c>
      <c r="H39" s="2780">
        <f>'A1-ECR_12M'!I164</f>
        <v>0</v>
      </c>
      <c r="I39" s="2780">
        <f t="shared" ref="I39:I40" si="20">IF(H39=0,0,G39-H39)</f>
        <v>0</v>
      </c>
      <c r="J39" s="2782">
        <f>'A1-ECR_12M'!K164</f>
        <v>0</v>
      </c>
      <c r="K39" s="2780">
        <f>'A1-ECR_12M'!L164</f>
        <v>0</v>
      </c>
      <c r="L39" s="2780">
        <f>IF(K39=0,0,J39-K39)</f>
        <v>0</v>
      </c>
      <c r="M39" s="2782">
        <f>'A1-ECR_12M'!N164</f>
        <v>0</v>
      </c>
      <c r="N39" s="2780">
        <f>'A1-ECR_12M'!O164</f>
        <v>0</v>
      </c>
      <c r="O39" s="2780">
        <f t="shared" ref="O39:O40" si="21">IF(N39=0,0,M39-N39)</f>
        <v>0</v>
      </c>
      <c r="P39" s="2779">
        <f>'A1-ECR_12M'!Q164</f>
        <v>0</v>
      </c>
      <c r="Q39" s="2780">
        <f>'A1-ECR_12M'!R164</f>
        <v>0</v>
      </c>
      <c r="R39" s="2780">
        <f t="shared" ref="R39:R40" si="22">IF(Q39=0,0,P39-Q39)</f>
        <v>0</v>
      </c>
      <c r="S39" s="2783">
        <f>'A1-ECR_12M'!T164</f>
        <v>0</v>
      </c>
      <c r="T39" s="2782">
        <f>'A1-ECR_12M'!U164</f>
        <v>0</v>
      </c>
      <c r="U39" s="2780">
        <f>'A1-ECR_12M'!V164</f>
        <v>0</v>
      </c>
      <c r="V39" s="2780">
        <f>'A1-ECR_12M'!W164</f>
        <v>0</v>
      </c>
      <c r="W39" s="2784">
        <f>'A1-ECR_12M'!X164</f>
        <v>0</v>
      </c>
      <c r="X39" s="2784">
        <f>'A1-ECR_12M'!Y164</f>
        <v>0</v>
      </c>
    </row>
    <row r="40" spans="1:25" s="290" customFormat="1" ht="30.6" customHeight="1" thickBot="1" x14ac:dyDescent="0.25">
      <c r="A40" s="1428" t="s">
        <v>358</v>
      </c>
      <c r="B40" s="1368" t="s">
        <v>320</v>
      </c>
      <c r="C40" s="2150"/>
      <c r="D40" s="1372">
        <f>A5_CV!D94</f>
        <v>0</v>
      </c>
      <c r="E40" s="1370">
        <f>A5_CV!E94</f>
        <v>0</v>
      </c>
      <c r="F40" s="2772">
        <f t="shared" si="19"/>
        <v>0</v>
      </c>
      <c r="G40" s="1369">
        <f>A5_CV!G94</f>
        <v>0</v>
      </c>
      <c r="H40" s="1370">
        <f>A5_CV!H94</f>
        <v>0</v>
      </c>
      <c r="I40" s="1370">
        <f t="shared" si="20"/>
        <v>0</v>
      </c>
      <c r="J40" s="1369">
        <f>A5_CV!J94</f>
        <v>0</v>
      </c>
      <c r="K40" s="1370">
        <f>A5_CV!K94</f>
        <v>0</v>
      </c>
      <c r="L40" s="1370">
        <f t="shared" ref="L40" si="23">IF(K40=0,0,J40-K40)</f>
        <v>0</v>
      </c>
      <c r="M40" s="1369">
        <f>A5_CV!M94</f>
        <v>0</v>
      </c>
      <c r="N40" s="1370">
        <f>A5_CV!N94</f>
        <v>0</v>
      </c>
      <c r="O40" s="1370">
        <f t="shared" si="21"/>
        <v>0</v>
      </c>
      <c r="P40" s="1369">
        <f>A5_CV!P94</f>
        <v>0</v>
      </c>
      <c r="Q40" s="1370">
        <f>A5_CV!Q94</f>
        <v>0</v>
      </c>
      <c r="R40" s="1370">
        <f t="shared" si="22"/>
        <v>0</v>
      </c>
      <c r="S40" s="1369">
        <f>A5_CV!S94</f>
        <v>0</v>
      </c>
      <c r="T40" s="1369">
        <f>A5_CV!T94</f>
        <v>0</v>
      </c>
      <c r="U40" s="1370">
        <f>A5_CV!U94</f>
        <v>0</v>
      </c>
      <c r="V40" s="1370">
        <f>A5_CV!V94</f>
        <v>0</v>
      </c>
      <c r="W40" s="1371">
        <f>A5_CV!W94</f>
        <v>0</v>
      </c>
      <c r="X40" s="2775">
        <f>'A7_Bilant RT'!E69+'A8_Bilant RD'!E88</f>
        <v>0</v>
      </c>
    </row>
    <row r="41" spans="1:25" s="194" customFormat="1" ht="31.9" customHeight="1" thickBot="1" x14ac:dyDescent="0.25">
      <c r="A41" s="629" t="s">
        <v>359</v>
      </c>
      <c r="B41" s="630" t="s">
        <v>799</v>
      </c>
      <c r="C41" s="630"/>
      <c r="D41" s="2161"/>
      <c r="E41" s="2452"/>
      <c r="F41" s="2455"/>
      <c r="G41" s="2451"/>
      <c r="H41" s="2452"/>
      <c r="I41" s="2453"/>
      <c r="J41" s="2451"/>
      <c r="K41" s="2452"/>
      <c r="L41" s="2456"/>
      <c r="M41" s="2451"/>
      <c r="N41" s="2452"/>
      <c r="O41" s="2453"/>
      <c r="P41" s="2456"/>
      <c r="Q41" s="2452"/>
      <c r="R41" s="2457"/>
      <c r="S41" s="2458"/>
      <c r="T41" s="2451"/>
      <c r="U41" s="2452"/>
      <c r="V41" s="2452"/>
      <c r="W41" s="2453"/>
      <c r="X41" s="2453"/>
    </row>
    <row r="42" spans="1:25" s="1242" customFormat="1" ht="33" customHeight="1" thickBot="1" x14ac:dyDescent="0.3">
      <c r="A42" s="1427" t="s">
        <v>360</v>
      </c>
      <c r="B42" s="352" t="s">
        <v>424</v>
      </c>
      <c r="C42" s="2646">
        <f>IF(C40=0,0,C39/C40)</f>
        <v>0</v>
      </c>
      <c r="D42" s="2727">
        <f>IF(D40=0,0,D39/D40)</f>
        <v>0</v>
      </c>
      <c r="E42" s="1241">
        <f>IF(E40=0,0,E39/E40)</f>
        <v>0</v>
      </c>
      <c r="F42" s="2459">
        <f>IF(F40=0,0,F39/F40)</f>
        <v>0</v>
      </c>
      <c r="G42" s="2727">
        <f t="shared" ref="G42:W42" si="24">IF(G40=0,0,G39/G40)</f>
        <v>0</v>
      </c>
      <c r="H42" s="1241">
        <f t="shared" si="24"/>
        <v>0</v>
      </c>
      <c r="I42" s="2454">
        <f t="shared" si="24"/>
        <v>0</v>
      </c>
      <c r="J42" s="2728">
        <f t="shared" si="24"/>
        <v>0</v>
      </c>
      <c r="K42" s="1241">
        <f t="shared" si="24"/>
        <v>0</v>
      </c>
      <c r="L42" s="2459">
        <f t="shared" si="24"/>
        <v>0</v>
      </c>
      <c r="M42" s="2727">
        <f t="shared" si="24"/>
        <v>0</v>
      </c>
      <c r="N42" s="1241">
        <f t="shared" si="24"/>
        <v>0</v>
      </c>
      <c r="O42" s="2454">
        <f t="shared" si="24"/>
        <v>0</v>
      </c>
      <c r="P42" s="2728">
        <f t="shared" si="24"/>
        <v>0</v>
      </c>
      <c r="Q42" s="1241">
        <f t="shared" si="24"/>
        <v>0</v>
      </c>
      <c r="R42" s="2459">
        <f t="shared" si="24"/>
        <v>0</v>
      </c>
      <c r="S42" s="2726">
        <f t="shared" si="24"/>
        <v>0</v>
      </c>
      <c r="T42" s="2728">
        <f t="shared" si="24"/>
        <v>0</v>
      </c>
      <c r="U42" s="2729">
        <f t="shared" si="24"/>
        <v>0</v>
      </c>
      <c r="V42" s="2729">
        <f t="shared" si="24"/>
        <v>0</v>
      </c>
      <c r="W42" s="2729">
        <f t="shared" si="24"/>
        <v>0</v>
      </c>
      <c r="X42" s="2730">
        <f>IF(X40=0,0,X39/X40)</f>
        <v>0</v>
      </c>
    </row>
    <row r="43" spans="1:25" s="35" customFormat="1" ht="12.6" customHeight="1" x14ac:dyDescent="0.2">
      <c r="A43" s="2543"/>
      <c r="B43" s="2543"/>
      <c r="C43" s="2543"/>
      <c r="D43" s="2547"/>
      <c r="E43" s="2547"/>
      <c r="F43" s="2547"/>
      <c r="G43" s="2547"/>
      <c r="H43" s="2547"/>
      <c r="I43" s="2547"/>
      <c r="J43" s="2547"/>
      <c r="K43" s="2547"/>
      <c r="L43" s="2547"/>
      <c r="M43" s="2547"/>
      <c r="N43" s="2547"/>
      <c r="O43" s="2547"/>
      <c r="P43" s="2547"/>
      <c r="Q43" s="2547"/>
      <c r="R43" s="2547"/>
      <c r="S43" s="2547"/>
      <c r="T43" s="2547"/>
      <c r="U43" s="2547"/>
      <c r="V43" s="2547"/>
      <c r="W43" s="2547"/>
      <c r="X43" s="2547"/>
    </row>
    <row r="44" spans="1:25" x14ac:dyDescent="0.2">
      <c r="B44" s="526" t="s">
        <v>44</v>
      </c>
      <c r="C44" s="526"/>
      <c r="G44" s="297"/>
      <c r="H44" s="297"/>
      <c r="I44" s="297"/>
      <c r="J44" s="297"/>
      <c r="K44" s="297"/>
      <c r="L44" s="297"/>
      <c r="M44" s="297"/>
      <c r="N44" s="297"/>
      <c r="O44" s="297"/>
      <c r="P44" s="297"/>
      <c r="Q44" s="297"/>
      <c r="R44" s="297"/>
      <c r="S44" s="594"/>
    </row>
    <row r="45" spans="1:25" hidden="1" x14ac:dyDescent="0.2">
      <c r="B45" s="520"/>
      <c r="C45" s="520"/>
    </row>
    <row r="46" spans="1:25" x14ac:dyDescent="0.2">
      <c r="B46" s="497" t="s">
        <v>355</v>
      </c>
      <c r="C46" s="497"/>
    </row>
    <row r="47" spans="1:25" ht="13.15" customHeight="1" x14ac:dyDescent="0.2">
      <c r="B47" s="522"/>
      <c r="C47" s="522"/>
      <c r="D47" s="63"/>
      <c r="E47" s="63"/>
      <c r="F47" s="63"/>
      <c r="G47" s="55"/>
      <c r="H47" s="55"/>
      <c r="I47" s="55"/>
      <c r="J47" s="55"/>
      <c r="K47" s="55"/>
      <c r="L47" s="55"/>
      <c r="M47" s="55"/>
      <c r="N47" s="55"/>
      <c r="O47" s="55"/>
    </row>
    <row r="48" spans="1:25" ht="18" customHeight="1" x14ac:dyDescent="0.2">
      <c r="B48" s="523" t="s">
        <v>730</v>
      </c>
      <c r="C48" s="523"/>
      <c r="D48" s="63"/>
      <c r="E48" s="63"/>
      <c r="F48" s="63"/>
      <c r="G48" s="63"/>
      <c r="H48" s="63"/>
      <c r="I48" s="63"/>
      <c r="J48" s="63"/>
      <c r="K48" s="63"/>
      <c r="L48" s="63"/>
      <c r="M48" s="63"/>
      <c r="N48" s="63"/>
      <c r="O48" s="63"/>
    </row>
    <row r="49" spans="2:24" ht="13.15" customHeight="1" x14ac:dyDescent="0.2">
      <c r="B49" s="523" t="s">
        <v>756</v>
      </c>
      <c r="C49" s="523"/>
      <c r="D49" s="63"/>
      <c r="E49" s="63"/>
      <c r="F49" s="63"/>
      <c r="G49" s="56"/>
      <c r="H49" s="56"/>
      <c r="I49" s="56"/>
      <c r="J49" s="56"/>
      <c r="K49" s="56"/>
      <c r="L49" s="56"/>
      <c r="M49" s="56"/>
      <c r="N49" s="56"/>
      <c r="O49" s="56"/>
    </row>
    <row r="50" spans="2:24" x14ac:dyDescent="0.2">
      <c r="B50" s="523" t="s">
        <v>755</v>
      </c>
      <c r="C50" s="523"/>
      <c r="D50" s="56"/>
      <c r="E50" s="56"/>
      <c r="F50" s="56"/>
      <c r="G50" s="56"/>
      <c r="H50" s="56"/>
      <c r="I50" s="56"/>
      <c r="J50" s="56"/>
      <c r="K50" s="56"/>
      <c r="L50" s="56"/>
      <c r="M50" s="56"/>
      <c r="N50" s="56"/>
      <c r="O50" s="56"/>
    </row>
    <row r="51" spans="2:24" x14ac:dyDescent="0.2">
      <c r="B51" s="523"/>
      <c r="C51" s="523"/>
      <c r="D51" s="56"/>
      <c r="E51" s="56"/>
      <c r="F51" s="56"/>
      <c r="G51" s="56"/>
      <c r="H51" s="56"/>
      <c r="I51" s="56"/>
      <c r="J51" s="56"/>
      <c r="K51" s="56"/>
      <c r="L51" s="56"/>
      <c r="M51" s="56"/>
      <c r="N51" s="56"/>
      <c r="O51" s="56"/>
    </row>
    <row r="52" spans="2:24" x14ac:dyDescent="0.2">
      <c r="B52" s="522" t="s">
        <v>617</v>
      </c>
      <c r="C52" s="522"/>
    </row>
    <row r="53" spans="2:24" ht="15.6" customHeight="1" x14ac:dyDescent="0.2">
      <c r="B53" s="524" t="s">
        <v>760</v>
      </c>
      <c r="C53" s="524"/>
      <c r="D53" s="190"/>
      <c r="E53" s="190"/>
      <c r="F53" s="190"/>
      <c r="G53" s="190"/>
      <c r="H53" s="190"/>
      <c r="I53" s="190"/>
      <c r="J53" s="190"/>
      <c r="K53" s="190"/>
      <c r="L53" s="190"/>
      <c r="M53" s="190"/>
      <c r="N53" s="190"/>
      <c r="O53" s="190"/>
      <c r="P53" s="190"/>
      <c r="Q53" s="190"/>
      <c r="R53" s="190"/>
      <c r="S53" s="190"/>
      <c r="T53" s="190"/>
      <c r="U53" s="190"/>
      <c r="V53" s="190"/>
      <c r="W53" s="190"/>
      <c r="X53" s="190"/>
    </row>
    <row r="54" spans="2:24" ht="10.5" customHeight="1" x14ac:dyDescent="0.2">
      <c r="B54" s="525"/>
      <c r="C54" s="525"/>
    </row>
    <row r="55" spans="2:24" x14ac:dyDescent="0.2">
      <c r="B55" s="1720"/>
      <c r="C55" s="201"/>
    </row>
    <row r="56" spans="2:24" x14ac:dyDescent="0.2">
      <c r="B56" s="1720"/>
    </row>
    <row r="57" spans="2:24" ht="15.75" x14ac:dyDescent="0.25">
      <c r="B57" s="214"/>
      <c r="C57" s="214"/>
    </row>
    <row r="58" spans="2:24" x14ac:dyDescent="0.2">
      <c r="B58" s="35"/>
      <c r="C58" s="35"/>
    </row>
    <row r="60" spans="2:24" ht="15.75" x14ac:dyDescent="0.25">
      <c r="B60" s="214"/>
      <c r="C60" s="214"/>
    </row>
    <row r="61" spans="2:24" x14ac:dyDescent="0.2">
      <c r="D61" s="337"/>
      <c r="E61" s="337"/>
      <c r="F61" s="337"/>
      <c r="P61" s="337"/>
      <c r="Q61" s="337"/>
      <c r="R61" s="337"/>
    </row>
    <row r="62" spans="2:24" x14ac:dyDescent="0.2">
      <c r="D62" s="338"/>
      <c r="E62" s="338"/>
      <c r="F62" s="338"/>
      <c r="G62" s="339"/>
      <c r="H62" s="339"/>
      <c r="I62" s="339"/>
      <c r="J62" s="339"/>
      <c r="K62" s="339"/>
      <c r="L62" s="339"/>
      <c r="M62" s="339"/>
      <c r="N62" s="339"/>
      <c r="O62" s="339"/>
      <c r="P62" s="337"/>
      <c r="Q62" s="337"/>
      <c r="R62" s="337"/>
      <c r="S62" s="338"/>
      <c r="W62" s="340"/>
      <c r="X62" s="340"/>
    </row>
    <row r="63" spans="2:24" x14ac:dyDescent="0.2">
      <c r="P63" s="337"/>
      <c r="Q63" s="337"/>
      <c r="R63" s="337"/>
      <c r="T63" s="337"/>
      <c r="U63" s="337"/>
      <c r="V63" s="337"/>
    </row>
    <row r="64" spans="2:24" ht="19.149999999999999" customHeight="1" x14ac:dyDescent="0.2">
      <c r="B64" s="68"/>
      <c r="C64" s="68"/>
      <c r="P64" s="337"/>
      <c r="Q64" s="337"/>
      <c r="R64" s="337"/>
      <c r="T64" s="337"/>
      <c r="U64" s="337"/>
      <c r="V64" s="337"/>
    </row>
    <row r="65" spans="2:24" x14ac:dyDescent="0.2">
      <c r="P65" s="337"/>
      <c r="Q65" s="337"/>
      <c r="R65" s="337"/>
    </row>
    <row r="66" spans="2:24" x14ac:dyDescent="0.2">
      <c r="P66" s="337"/>
      <c r="Q66" s="337"/>
      <c r="R66" s="337"/>
    </row>
    <row r="67" spans="2:24" x14ac:dyDescent="0.2">
      <c r="P67" s="337"/>
      <c r="Q67" s="337"/>
      <c r="R67" s="337"/>
    </row>
    <row r="68" spans="2:24" ht="25.15" customHeight="1" x14ac:dyDescent="0.2">
      <c r="B68" s="68"/>
      <c r="C68" s="68"/>
    </row>
    <row r="71" spans="2:24" x14ac:dyDescent="0.2">
      <c r="G71" s="337"/>
      <c r="H71" s="337"/>
      <c r="I71" s="337"/>
      <c r="J71" s="337"/>
      <c r="K71" s="337"/>
      <c r="L71" s="337"/>
      <c r="M71" s="337"/>
      <c r="N71" s="337"/>
      <c r="O71" s="337"/>
      <c r="P71" s="337"/>
      <c r="Q71" s="337"/>
      <c r="R71" s="337"/>
      <c r="S71" s="337"/>
      <c r="T71" s="337"/>
      <c r="U71" s="337"/>
      <c r="V71" s="337"/>
      <c r="W71" s="337"/>
      <c r="X71" s="337"/>
    </row>
    <row r="72" spans="2:24" x14ac:dyDescent="0.2">
      <c r="G72" s="337"/>
      <c r="H72" s="337"/>
      <c r="I72" s="337"/>
      <c r="J72" s="337"/>
      <c r="K72" s="337"/>
      <c r="L72" s="337"/>
      <c r="M72" s="337"/>
      <c r="N72" s="337"/>
      <c r="O72" s="337"/>
      <c r="P72" s="337"/>
      <c r="Q72" s="337"/>
      <c r="R72" s="337"/>
      <c r="S72" s="337"/>
      <c r="T72" s="337"/>
      <c r="U72" s="337"/>
      <c r="V72" s="337"/>
      <c r="W72" s="337"/>
      <c r="X72" s="337"/>
    </row>
    <row r="73" spans="2:24" x14ac:dyDescent="0.2">
      <c r="G73" s="337"/>
      <c r="H73" s="337"/>
      <c r="I73" s="337"/>
      <c r="J73" s="337"/>
      <c r="K73" s="337"/>
      <c r="L73" s="337"/>
      <c r="M73" s="337"/>
      <c r="N73" s="337"/>
      <c r="O73" s="337"/>
      <c r="P73" s="337"/>
      <c r="Q73" s="337"/>
      <c r="R73" s="337"/>
      <c r="S73" s="337"/>
      <c r="T73" s="337"/>
      <c r="U73" s="337"/>
      <c r="V73" s="337"/>
      <c r="W73" s="337"/>
      <c r="X73" s="337"/>
    </row>
    <row r="74" spans="2:24" x14ac:dyDescent="0.2">
      <c r="G74" s="337"/>
      <c r="H74" s="337"/>
      <c r="I74" s="337"/>
      <c r="J74" s="337"/>
      <c r="K74" s="337"/>
      <c r="L74" s="337"/>
      <c r="M74" s="337"/>
      <c r="N74" s="337"/>
      <c r="O74" s="337"/>
      <c r="P74" s="337"/>
      <c r="Q74" s="337"/>
      <c r="R74" s="337"/>
      <c r="S74" s="337"/>
      <c r="T74" s="337"/>
      <c r="U74" s="337"/>
      <c r="V74" s="337"/>
      <c r="W74" s="337"/>
      <c r="X74" s="337"/>
    </row>
    <row r="75" spans="2:24" x14ac:dyDescent="0.2">
      <c r="G75" s="337"/>
      <c r="H75" s="337"/>
      <c r="I75" s="337"/>
      <c r="J75" s="337"/>
      <c r="K75" s="337"/>
      <c r="L75" s="337"/>
      <c r="M75" s="337"/>
      <c r="N75" s="337"/>
      <c r="O75" s="337"/>
      <c r="P75" s="337"/>
      <c r="Q75" s="337"/>
      <c r="R75" s="337"/>
      <c r="S75" s="337"/>
      <c r="T75" s="337"/>
      <c r="U75" s="337"/>
      <c r="V75" s="337"/>
      <c r="W75" s="337"/>
      <c r="X75" s="337"/>
    </row>
    <row r="76" spans="2:24" x14ac:dyDescent="0.2">
      <c r="G76" s="337"/>
      <c r="H76" s="337"/>
      <c r="I76" s="337"/>
      <c r="J76" s="337"/>
      <c r="K76" s="337"/>
      <c r="L76" s="337"/>
      <c r="M76" s="337"/>
      <c r="N76" s="337"/>
      <c r="O76" s="337"/>
      <c r="P76" s="337"/>
      <c r="Q76" s="337"/>
      <c r="R76" s="337"/>
      <c r="S76" s="337"/>
      <c r="T76" s="337"/>
      <c r="U76" s="337"/>
      <c r="V76" s="337"/>
      <c r="W76" s="337"/>
      <c r="X76" s="337"/>
    </row>
    <row r="77" spans="2:24" x14ac:dyDescent="0.2">
      <c r="G77" s="337"/>
      <c r="H77" s="337"/>
      <c r="I77" s="337"/>
      <c r="J77" s="337"/>
      <c r="K77" s="337"/>
      <c r="L77" s="337"/>
      <c r="M77" s="337"/>
      <c r="N77" s="337"/>
      <c r="O77" s="337"/>
      <c r="P77" s="337"/>
      <c r="Q77" s="337"/>
      <c r="R77" s="337"/>
      <c r="S77" s="337"/>
      <c r="T77" s="337"/>
      <c r="U77" s="337"/>
      <c r="V77" s="337"/>
      <c r="W77" s="337"/>
      <c r="X77" s="337"/>
    </row>
    <row r="78" spans="2:24" x14ac:dyDescent="0.2">
      <c r="G78" s="337"/>
      <c r="H78" s="337"/>
      <c r="I78" s="337"/>
      <c r="J78" s="337"/>
      <c r="K78" s="337"/>
      <c r="L78" s="337"/>
      <c r="M78" s="337"/>
      <c r="N78" s="337"/>
      <c r="O78" s="337"/>
      <c r="P78" s="337"/>
      <c r="Q78" s="337"/>
      <c r="R78" s="337"/>
      <c r="S78" s="337"/>
      <c r="T78" s="337"/>
      <c r="U78" s="337"/>
      <c r="V78" s="337"/>
      <c r="W78" s="337"/>
      <c r="X78" s="337"/>
    </row>
    <row r="79" spans="2:24" x14ac:dyDescent="0.2">
      <c r="G79" s="337"/>
      <c r="H79" s="337"/>
      <c r="I79" s="337"/>
      <c r="J79" s="337"/>
      <c r="K79" s="337"/>
      <c r="L79" s="337"/>
      <c r="M79" s="337"/>
      <c r="N79" s="337"/>
      <c r="O79" s="337"/>
      <c r="P79" s="337"/>
      <c r="Q79" s="337"/>
      <c r="R79" s="337"/>
      <c r="S79" s="337"/>
      <c r="T79" s="337"/>
      <c r="U79" s="337"/>
      <c r="V79" s="337"/>
      <c r="W79" s="337"/>
      <c r="X79" s="337"/>
    </row>
    <row r="80" spans="2:24" x14ac:dyDescent="0.2">
      <c r="G80" s="337"/>
      <c r="H80" s="337"/>
      <c r="I80" s="337"/>
      <c r="J80" s="337"/>
      <c r="K80" s="337"/>
      <c r="L80" s="337"/>
      <c r="M80" s="337"/>
      <c r="N80" s="337"/>
      <c r="O80" s="337"/>
      <c r="P80" s="337"/>
      <c r="Q80" s="337"/>
      <c r="R80" s="337"/>
      <c r="S80" s="337"/>
      <c r="T80" s="337"/>
      <c r="U80" s="337"/>
      <c r="V80" s="337"/>
      <c r="W80" s="337"/>
      <c r="X80" s="337"/>
    </row>
    <row r="81" spans="4:24" x14ac:dyDescent="0.2">
      <c r="G81" s="337"/>
      <c r="H81" s="337"/>
      <c r="I81" s="337"/>
      <c r="J81" s="337"/>
      <c r="K81" s="337"/>
      <c r="L81" s="337"/>
      <c r="M81" s="337"/>
      <c r="N81" s="337"/>
      <c r="O81" s="337"/>
      <c r="P81" s="337"/>
      <c r="Q81" s="337"/>
      <c r="R81" s="337"/>
      <c r="S81" s="337"/>
      <c r="T81" s="337"/>
      <c r="U81" s="337"/>
      <c r="V81" s="337"/>
      <c r="W81" s="337"/>
      <c r="X81" s="337"/>
    </row>
    <row r="82" spans="4:24" x14ac:dyDescent="0.2">
      <c r="D82" s="35"/>
      <c r="E82" s="35"/>
      <c r="F82" s="35"/>
      <c r="G82" s="341"/>
      <c r="H82" s="341"/>
      <c r="I82" s="341"/>
      <c r="J82" s="341"/>
      <c r="K82" s="341"/>
      <c r="L82" s="341"/>
      <c r="M82" s="341"/>
      <c r="N82" s="341"/>
      <c r="O82" s="341"/>
      <c r="P82" s="341"/>
      <c r="Q82" s="341"/>
      <c r="R82" s="341"/>
      <c r="S82" s="341"/>
      <c r="T82" s="341"/>
      <c r="U82" s="341"/>
      <c r="V82" s="341"/>
      <c r="W82" s="337"/>
      <c r="X82" s="337"/>
    </row>
    <row r="83" spans="4:24" x14ac:dyDescent="0.2">
      <c r="G83" s="337"/>
      <c r="H83" s="337"/>
      <c r="I83" s="337"/>
      <c r="J83" s="337"/>
      <c r="K83" s="337"/>
      <c r="L83" s="337"/>
      <c r="M83" s="337"/>
      <c r="N83" s="337"/>
      <c r="O83" s="337"/>
      <c r="P83" s="337"/>
      <c r="Q83" s="337"/>
      <c r="R83" s="337"/>
      <c r="S83" s="337"/>
      <c r="T83" s="337"/>
      <c r="U83" s="337"/>
      <c r="V83" s="337"/>
      <c r="W83" s="337"/>
      <c r="X83" s="337"/>
    </row>
    <row r="84" spans="4:24" x14ac:dyDescent="0.2">
      <c r="G84" s="337"/>
      <c r="H84" s="337"/>
      <c r="I84" s="337"/>
      <c r="J84" s="337"/>
      <c r="K84" s="337"/>
      <c r="L84" s="337"/>
      <c r="M84" s="337"/>
      <c r="N84" s="337"/>
      <c r="O84" s="337"/>
      <c r="P84" s="337"/>
      <c r="Q84" s="337"/>
      <c r="R84" s="337"/>
      <c r="S84" s="337"/>
      <c r="T84" s="337"/>
      <c r="U84" s="337"/>
      <c r="V84" s="337"/>
      <c r="W84" s="337"/>
      <c r="X84" s="337"/>
    </row>
    <row r="85" spans="4:24" x14ac:dyDescent="0.2">
      <c r="G85" s="337"/>
      <c r="H85" s="337"/>
      <c r="I85" s="337"/>
      <c r="J85" s="337"/>
      <c r="K85" s="337"/>
      <c r="L85" s="337"/>
      <c r="M85" s="337"/>
      <c r="N85" s="337"/>
      <c r="O85" s="337"/>
      <c r="P85" s="337"/>
      <c r="Q85" s="337"/>
      <c r="R85" s="337"/>
      <c r="S85" s="337"/>
      <c r="T85" s="337"/>
      <c r="U85" s="337"/>
      <c r="V85" s="337"/>
      <c r="W85" s="337"/>
      <c r="X85" s="337"/>
    </row>
  </sheetData>
  <sheetProtection algorithmName="SHA-512" hashValue="q4xUV5SibyuZbdZejAU5f0WLnFUcjDFgzKYJqlDMGYWMbCnEL+rQZ96NKXu4avroXe+7gwr1E34NzbNBY4U4tA==" saltValue="///HaD2M0kIlN+D+45w8AA==" spinCount="100000" sheet="1" formatCells="0" formatColumns="0" formatRows="0"/>
  <mergeCells count="14">
    <mergeCell ref="A35:A36"/>
    <mergeCell ref="A37:A38"/>
    <mergeCell ref="G14:I14"/>
    <mergeCell ref="J14:L14"/>
    <mergeCell ref="M14:O14"/>
    <mergeCell ref="A11:A16"/>
    <mergeCell ref="B11:B16"/>
    <mergeCell ref="C11:X12"/>
    <mergeCell ref="P14:R14"/>
    <mergeCell ref="T13:W14"/>
    <mergeCell ref="X13:X15"/>
    <mergeCell ref="D13:F14"/>
    <mergeCell ref="G13:R13"/>
    <mergeCell ref="S13:S15"/>
  </mergeCells>
  <printOptions horizontalCentered="1" verticalCentered="1"/>
  <pageMargins left="0.11811023622047245" right="0.11811023622047245" top="0.15748031496062992" bottom="0" header="0.31496062992125984" footer="0.31496062992125984"/>
  <pageSetup paperSize="9" scale="45" orientation="landscape" r:id="rId1"/>
  <headerFooter>
    <oddHeader xml:space="preserve">&amp;RFișa A3 </oddHeader>
  </headerFooter>
  <colBreaks count="1" manualBreakCount="1">
    <brk id="24" max="6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1787A-2431-4D70-8638-C4B1E9F0884A}">
  <sheetPr>
    <tabColor rgb="FFFF0000"/>
  </sheetPr>
  <dimension ref="A1:BP84"/>
  <sheetViews>
    <sheetView tabSelected="1" zoomScaleNormal="100" zoomScaleSheetLayoutView="100" workbookViewId="0">
      <pane xSplit="2" ySplit="16" topLeftCell="C17" activePane="bottomRight" state="frozen"/>
      <selection pane="topRight" activeCell="C1" sqref="C1"/>
      <selection pane="bottomLeft" activeCell="A17" sqref="A17"/>
      <selection pane="bottomRight" activeCell="BL41" sqref="BL41"/>
    </sheetView>
  </sheetViews>
  <sheetFormatPr defaultColWidth="8.85546875" defaultRowHeight="12.75" x14ac:dyDescent="0.2"/>
  <cols>
    <col min="1" max="1" width="5.28515625" style="17" customWidth="1"/>
    <col min="2" max="2" width="41.42578125" style="16" customWidth="1"/>
    <col min="3" max="3" width="14.140625" style="16" customWidth="1"/>
    <col min="4" max="4" width="12.85546875" style="16" customWidth="1"/>
    <col min="5" max="6" width="8" style="16" customWidth="1"/>
    <col min="7" max="7" width="11.28515625" style="16" customWidth="1"/>
    <col min="8" max="8" width="8.28515625" style="16" customWidth="1"/>
    <col min="9" max="9" width="8.85546875" style="16" customWidth="1"/>
    <col min="10" max="10" width="12.5703125" style="16" customWidth="1"/>
    <col min="11" max="11" width="7.85546875" style="16" customWidth="1"/>
    <col min="12" max="12" width="10.5703125" style="16" customWidth="1"/>
    <col min="13" max="13" width="12.28515625" style="16" customWidth="1"/>
    <col min="14" max="14" width="8.42578125" style="16" customWidth="1"/>
    <col min="15" max="15" width="9.140625" style="16" customWidth="1"/>
    <col min="16" max="16" width="11.85546875" style="16" customWidth="1"/>
    <col min="17" max="17" width="10.7109375" style="16" customWidth="1"/>
    <col min="18" max="18" width="8.42578125" style="16" customWidth="1"/>
    <col min="19" max="19" width="12.28515625" style="16" customWidth="1"/>
    <col min="20" max="20" width="9.28515625" style="16" customWidth="1"/>
    <col min="21" max="21" width="8" style="16" customWidth="1"/>
    <col min="22" max="22" width="12.85546875" style="16" customWidth="1"/>
    <col min="23" max="23" width="8.28515625" style="16" customWidth="1"/>
    <col min="24" max="24" width="7.7109375" style="16" customWidth="1"/>
    <col min="25" max="25" width="11.85546875" style="16" customWidth="1"/>
    <col min="26" max="26" width="8.140625" style="16" customWidth="1"/>
    <col min="27" max="27" width="7.85546875" style="16" customWidth="1"/>
    <col min="28" max="28" width="11.42578125" style="16" customWidth="1"/>
    <col min="29" max="29" width="8.42578125" style="16" customWidth="1"/>
    <col min="30" max="30" width="8" style="16" customWidth="1"/>
    <col min="31" max="31" width="10.42578125" style="16" customWidth="1"/>
    <col min="32" max="32" width="8.140625" style="16" customWidth="1"/>
    <col min="33" max="33" width="7.7109375" style="16" customWidth="1"/>
    <col min="34" max="34" width="10.7109375" style="16" customWidth="1"/>
    <col min="35" max="35" width="7.7109375" style="16" customWidth="1"/>
    <col min="36" max="36" width="7.5703125" style="16" customWidth="1"/>
    <col min="37" max="37" width="10.7109375" style="16" customWidth="1"/>
    <col min="38" max="38" width="9" style="16" customWidth="1"/>
    <col min="39" max="39" width="8.5703125" style="16" customWidth="1"/>
    <col min="40" max="40" width="11.7109375" style="16" customWidth="1"/>
    <col min="41" max="41" width="7.140625" style="16" customWidth="1"/>
    <col min="42" max="42" width="8.28515625" style="16" customWidth="1"/>
    <col min="43" max="43" width="12.140625" style="16" customWidth="1"/>
    <col min="44" max="44" width="10.140625" style="16" customWidth="1"/>
    <col min="45" max="45" width="8.85546875" style="16" customWidth="1"/>
    <col min="46" max="46" width="12.28515625" style="16" customWidth="1"/>
    <col min="47" max="47" width="8.28515625" style="16" customWidth="1"/>
    <col min="48" max="48" width="8.85546875" style="16" customWidth="1"/>
    <col min="49" max="49" width="12.7109375" style="16" customWidth="1"/>
    <col min="50" max="50" width="8.140625" style="16" customWidth="1"/>
    <col min="51" max="51" width="8.42578125" style="16" customWidth="1"/>
    <col min="52" max="52" width="13.28515625" style="16" customWidth="1"/>
    <col min="53" max="53" width="11.140625" style="16" customWidth="1"/>
    <col min="54" max="54" width="8.5703125" style="16" customWidth="1"/>
    <col min="55" max="55" width="12.42578125" style="16" customWidth="1"/>
    <col min="56" max="56" width="8.140625" style="16" customWidth="1"/>
    <col min="57" max="57" width="7.5703125" style="16" customWidth="1"/>
    <col min="58" max="58" width="12.28515625" style="16" customWidth="1"/>
    <col min="59" max="59" width="9.42578125" style="16" customWidth="1"/>
    <col min="60" max="60" width="7.85546875" style="16" customWidth="1"/>
    <col min="61" max="61" width="12.5703125" style="16" customWidth="1"/>
    <col min="62" max="63" width="10.28515625" style="16" customWidth="1"/>
    <col min="64" max="64" width="13.42578125" style="16" customWidth="1"/>
    <col min="65" max="65" width="8.28515625" style="16" customWidth="1"/>
    <col min="66" max="16384" width="8.85546875" style="16"/>
  </cols>
  <sheetData>
    <row r="1" spans="1:66" ht="24" thickBot="1" x14ac:dyDescent="0.4">
      <c r="B1" s="286" t="s">
        <v>100</v>
      </c>
      <c r="C1" s="1898" t="str">
        <f>A3_Avizat!C1</f>
        <v>Denumire operator</v>
      </c>
      <c r="D1" s="1898"/>
      <c r="E1" s="1898"/>
      <c r="F1" s="1898"/>
      <c r="G1" s="1899"/>
      <c r="H1" s="1905"/>
      <c r="AM1" s="755" t="s">
        <v>392</v>
      </c>
      <c r="AQ1" s="755"/>
      <c r="AR1" s="755"/>
      <c r="AS1" s="755"/>
      <c r="AT1" s="755"/>
      <c r="AU1" s="755"/>
      <c r="AV1" s="755"/>
      <c r="BN1" s="754" t="s">
        <v>392</v>
      </c>
    </row>
    <row r="2" spans="1:66" ht="16.5" thickBot="1" x14ac:dyDescent="0.3">
      <c r="B2" s="527" t="s">
        <v>95</v>
      </c>
      <c r="C2" s="2350" t="str">
        <f>A3_Avizat!C2</f>
        <v>zz.ll.aaaa</v>
      </c>
      <c r="D2" s="1900"/>
      <c r="E2" s="1900"/>
      <c r="F2" s="1900"/>
      <c r="G2" s="1901"/>
      <c r="H2" s="1905"/>
      <c r="AP2" s="1086"/>
      <c r="AQ2" s="1086"/>
      <c r="AR2" s="1086"/>
      <c r="AS2" s="1086"/>
      <c r="AT2" s="1086"/>
      <c r="AU2" s="1086"/>
      <c r="AV2" s="1086"/>
    </row>
    <row r="3" spans="1:66" ht="16.5" thickBot="1" x14ac:dyDescent="0.3">
      <c r="B3" s="527" t="s">
        <v>450</v>
      </c>
      <c r="C3" s="1902">
        <f>A3_Avizat!C3</f>
        <v>2026</v>
      </c>
      <c r="D3" s="1903"/>
      <c r="E3" s="1903"/>
      <c r="F3" s="1903"/>
      <c r="G3" s="1904"/>
      <c r="H3" s="1905"/>
    </row>
    <row r="4" spans="1:66" ht="28.5" customHeight="1" thickBot="1" x14ac:dyDescent="0.3">
      <c r="B4" s="528" t="s">
        <v>838</v>
      </c>
      <c r="C4" s="2599" t="s">
        <v>104</v>
      </c>
      <c r="D4" s="2598" t="str">
        <f>A3_Avizat!D4</f>
        <v>SACET</v>
      </c>
      <c r="E4" s="2599" t="s">
        <v>132</v>
      </c>
      <c r="F4" s="2351" t="str">
        <f>A3_Avizat!$F$4</f>
        <v>nr.</v>
      </c>
      <c r="G4" s="2347" t="str">
        <f>A3_Avizat!G$4</f>
        <v>zz.ll.aaa</v>
      </c>
      <c r="H4" s="1905"/>
      <c r="BB4" s="270"/>
      <c r="BC4" s="270"/>
      <c r="BD4" s="270"/>
      <c r="BE4" s="270"/>
    </row>
    <row r="5" spans="1:66" ht="18.75" customHeight="1" thickBot="1" x14ac:dyDescent="0.3">
      <c r="B5" s="286" t="s">
        <v>10</v>
      </c>
      <c r="C5" s="1898" t="str">
        <f>A3_Avizat!C5</f>
        <v>Localitate</v>
      </c>
      <c r="D5" s="1898"/>
      <c r="E5" s="1898"/>
      <c r="F5" s="1898"/>
      <c r="G5" s="1899"/>
      <c r="H5" s="1905"/>
    </row>
    <row r="6" spans="1:66" ht="20.25" customHeight="1" thickBot="1" x14ac:dyDescent="0.3">
      <c r="B6" s="286" t="s">
        <v>30</v>
      </c>
      <c r="C6" s="1898" t="str">
        <f>A3_Avizat!C6</f>
        <v>Județ</v>
      </c>
      <c r="D6" s="1898"/>
      <c r="E6" s="1898"/>
      <c r="F6" s="1898"/>
      <c r="G6" s="1899"/>
      <c r="H6" s="1905"/>
    </row>
    <row r="7" spans="1:66" ht="13.9" customHeight="1" thickBot="1" x14ac:dyDescent="0.25">
      <c r="B7" s="57"/>
      <c r="C7" s="1905"/>
      <c r="D7" s="1905"/>
      <c r="E7" s="1905"/>
      <c r="F7" s="1905"/>
      <c r="G7" s="190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row>
    <row r="8" spans="1:66" ht="18" customHeight="1" thickBot="1" x14ac:dyDescent="0.3">
      <c r="A8" s="68"/>
      <c r="B8" s="1424" t="s">
        <v>632</v>
      </c>
      <c r="C8" s="2174"/>
      <c r="D8" s="2174"/>
      <c r="E8" s="2174"/>
      <c r="F8" s="2174"/>
      <c r="G8" s="2175"/>
      <c r="K8" s="2441" t="s">
        <v>433</v>
      </c>
      <c r="L8" s="2461"/>
      <c r="M8" s="68"/>
      <c r="N8" s="1276" t="s">
        <v>613</v>
      </c>
      <c r="O8" s="68"/>
      <c r="P8" s="68"/>
      <c r="Q8" s="68"/>
      <c r="R8" s="68"/>
      <c r="S8" s="68"/>
      <c r="T8" s="68"/>
      <c r="U8" s="68"/>
    </row>
    <row r="9" spans="1:66" ht="22.5" customHeight="1" x14ac:dyDescent="0.2">
      <c r="A9" s="68"/>
      <c r="B9" s="1423" t="s">
        <v>642</v>
      </c>
      <c r="C9" s="1423"/>
      <c r="K9" s="1425" t="s">
        <v>717</v>
      </c>
      <c r="L9" s="1422"/>
      <c r="M9" s="68"/>
      <c r="N9" s="1276"/>
      <c r="O9" s="68"/>
      <c r="P9" s="68"/>
      <c r="Q9" s="68"/>
      <c r="R9" s="68"/>
      <c r="S9" s="68"/>
      <c r="T9" s="68"/>
      <c r="U9" s="68"/>
    </row>
    <row r="10" spans="1:66" ht="15" thickBot="1" x14ac:dyDescent="0.25">
      <c r="A10" s="124"/>
      <c r="B10" s="520"/>
      <c r="C10" s="520"/>
      <c r="AM10" s="1086" t="s">
        <v>631</v>
      </c>
      <c r="BN10" s="1726" t="s">
        <v>631</v>
      </c>
    </row>
    <row r="11" spans="1:66" ht="17.45" customHeight="1" x14ac:dyDescent="0.2">
      <c r="A11" s="2829" t="s">
        <v>11</v>
      </c>
      <c r="B11" s="2823" t="s">
        <v>103</v>
      </c>
      <c r="C11" s="3013" t="s">
        <v>758</v>
      </c>
      <c r="D11" s="3014"/>
      <c r="E11" s="3014"/>
      <c r="F11" s="3014"/>
      <c r="G11" s="3014"/>
      <c r="H11" s="3014"/>
      <c r="I11" s="3014"/>
      <c r="J11" s="3014"/>
      <c r="K11" s="3014"/>
      <c r="L11" s="3014"/>
      <c r="M11" s="3014"/>
      <c r="N11" s="3014"/>
      <c r="O11" s="3014"/>
      <c r="P11" s="3014"/>
      <c r="Q11" s="3014"/>
      <c r="R11" s="3014"/>
      <c r="S11" s="3014"/>
      <c r="T11" s="3014"/>
      <c r="U11" s="3014"/>
      <c r="V11" s="3014"/>
      <c r="W11" s="3014"/>
      <c r="X11" s="3014"/>
      <c r="Y11" s="3014"/>
      <c r="Z11" s="3014"/>
      <c r="AA11" s="3014"/>
      <c r="AB11" s="3014"/>
      <c r="AC11" s="3014"/>
      <c r="AD11" s="3014"/>
      <c r="AE11" s="3014"/>
      <c r="AF11" s="3014"/>
      <c r="AG11" s="3014"/>
      <c r="AH11" s="3014"/>
      <c r="AI11" s="3014"/>
      <c r="AJ11" s="3014"/>
      <c r="AK11" s="3014"/>
      <c r="AL11" s="3014"/>
      <c r="AM11" s="3014"/>
      <c r="AN11" s="3014"/>
      <c r="AO11" s="3014"/>
      <c r="AP11" s="3014"/>
      <c r="AQ11" s="3014"/>
      <c r="AR11" s="3014"/>
      <c r="AS11" s="3014"/>
      <c r="AT11" s="3014"/>
      <c r="AU11" s="3014"/>
      <c r="AV11" s="3014"/>
      <c r="AW11" s="3013" t="s">
        <v>757</v>
      </c>
      <c r="AX11" s="3014"/>
      <c r="AY11" s="3014"/>
      <c r="AZ11" s="3014"/>
      <c r="BA11" s="3014"/>
      <c r="BB11" s="3014"/>
      <c r="BC11" s="3014"/>
      <c r="BD11" s="3014"/>
      <c r="BE11" s="3014"/>
      <c r="BF11" s="3014"/>
      <c r="BG11" s="3014"/>
      <c r="BH11" s="3014"/>
      <c r="BI11" s="3014"/>
      <c r="BJ11" s="3014"/>
      <c r="BK11" s="3014"/>
      <c r="BL11" s="3014"/>
      <c r="BM11" s="3014"/>
      <c r="BN11" s="3030"/>
    </row>
    <row r="12" spans="1:66" ht="15.75" customHeight="1" thickBot="1" x14ac:dyDescent="0.25">
      <c r="A12" s="2962"/>
      <c r="B12" s="2824"/>
      <c r="C12" s="3015"/>
      <c r="D12" s="3016"/>
      <c r="E12" s="3016"/>
      <c r="F12" s="3016"/>
      <c r="G12" s="3016"/>
      <c r="H12" s="3016"/>
      <c r="I12" s="3016"/>
      <c r="J12" s="3016"/>
      <c r="K12" s="3016"/>
      <c r="L12" s="3016"/>
      <c r="M12" s="3016"/>
      <c r="N12" s="3016"/>
      <c r="O12" s="3016"/>
      <c r="P12" s="3016"/>
      <c r="Q12" s="3016"/>
      <c r="R12" s="3016"/>
      <c r="S12" s="3016"/>
      <c r="T12" s="3016"/>
      <c r="U12" s="3016"/>
      <c r="V12" s="3016"/>
      <c r="W12" s="3016"/>
      <c r="X12" s="3016"/>
      <c r="Y12" s="3016"/>
      <c r="Z12" s="3016"/>
      <c r="AA12" s="3016"/>
      <c r="AB12" s="3016"/>
      <c r="AC12" s="3016"/>
      <c r="AD12" s="3016"/>
      <c r="AE12" s="3016"/>
      <c r="AF12" s="3016"/>
      <c r="AG12" s="3016"/>
      <c r="AH12" s="3016"/>
      <c r="AI12" s="3016"/>
      <c r="AJ12" s="3016"/>
      <c r="AK12" s="3016"/>
      <c r="AL12" s="3016"/>
      <c r="AM12" s="3016"/>
      <c r="AN12" s="3016"/>
      <c r="AO12" s="3016"/>
      <c r="AP12" s="3016"/>
      <c r="AQ12" s="3016"/>
      <c r="AR12" s="3016"/>
      <c r="AS12" s="3016"/>
      <c r="AT12" s="3016"/>
      <c r="AU12" s="3016"/>
      <c r="AV12" s="3016"/>
      <c r="AW12" s="3015"/>
      <c r="AX12" s="3016"/>
      <c r="AY12" s="3016"/>
      <c r="AZ12" s="3016"/>
      <c r="BA12" s="3016"/>
      <c r="BB12" s="3016"/>
      <c r="BC12" s="3016"/>
      <c r="BD12" s="3016"/>
      <c r="BE12" s="3016"/>
      <c r="BF12" s="3016"/>
      <c r="BG12" s="3016"/>
      <c r="BH12" s="3016"/>
      <c r="BI12" s="3016"/>
      <c r="BJ12" s="3016"/>
      <c r="BK12" s="3016"/>
      <c r="BL12" s="3016"/>
      <c r="BM12" s="3016"/>
      <c r="BN12" s="3031"/>
    </row>
    <row r="13" spans="1:66" s="57" customFormat="1" ht="18" customHeight="1" thickBot="1" x14ac:dyDescent="0.25">
      <c r="A13" s="2962"/>
      <c r="B13" s="2824"/>
      <c r="C13" s="1481" t="s">
        <v>12</v>
      </c>
      <c r="D13" s="3020" t="s">
        <v>283</v>
      </c>
      <c r="E13" s="3021"/>
      <c r="F13" s="3021"/>
      <c r="G13" s="3021"/>
      <c r="H13" s="3021"/>
      <c r="I13" s="3021"/>
      <c r="J13" s="3021"/>
      <c r="K13" s="3021"/>
      <c r="L13" s="3022"/>
      <c r="M13" s="3026" t="s">
        <v>753</v>
      </c>
      <c r="N13" s="3027"/>
      <c r="O13" s="3027"/>
      <c r="P13" s="3027"/>
      <c r="Q13" s="3027"/>
      <c r="R13" s="3027"/>
      <c r="S13" s="3027"/>
      <c r="T13" s="3027"/>
      <c r="U13" s="3027"/>
      <c r="V13" s="3027"/>
      <c r="W13" s="3027"/>
      <c r="X13" s="3027"/>
      <c r="Y13" s="3027"/>
      <c r="Z13" s="3027"/>
      <c r="AA13" s="3027"/>
      <c r="AB13" s="3027"/>
      <c r="AC13" s="3027"/>
      <c r="AD13" s="3027"/>
      <c r="AE13" s="3027"/>
      <c r="AF13" s="3027"/>
      <c r="AG13" s="3027"/>
      <c r="AH13" s="3027"/>
      <c r="AI13" s="3027"/>
      <c r="AJ13" s="3027"/>
      <c r="AK13" s="3027"/>
      <c r="AL13" s="3027"/>
      <c r="AM13" s="3027"/>
      <c r="AN13" s="3027"/>
      <c r="AO13" s="3027"/>
      <c r="AP13" s="3027"/>
      <c r="AQ13" s="3027"/>
      <c r="AR13" s="3027"/>
      <c r="AS13" s="3027"/>
      <c r="AT13" s="3027"/>
      <c r="AU13" s="3027"/>
      <c r="AV13" s="3028"/>
      <c r="AW13" s="3026" t="s">
        <v>677</v>
      </c>
      <c r="AX13" s="3027"/>
      <c r="AY13" s="3028"/>
      <c r="AZ13" s="3026" t="s">
        <v>754</v>
      </c>
      <c r="BA13" s="3027"/>
      <c r="BB13" s="3027"/>
      <c r="BC13" s="3027"/>
      <c r="BD13" s="3027"/>
      <c r="BE13" s="3027"/>
      <c r="BF13" s="3027"/>
      <c r="BG13" s="3027"/>
      <c r="BH13" s="3027"/>
      <c r="BI13" s="3027"/>
      <c r="BJ13" s="3027"/>
      <c r="BK13" s="3028"/>
      <c r="BL13" s="3026" t="s">
        <v>241</v>
      </c>
      <c r="BM13" s="3027"/>
      <c r="BN13" s="3028"/>
    </row>
    <row r="14" spans="1:66" s="57" customFormat="1" ht="26.25" customHeight="1" thickBot="1" x14ac:dyDescent="0.25">
      <c r="A14" s="2962"/>
      <c r="B14" s="2824"/>
      <c r="C14" s="1482" t="s">
        <v>636</v>
      </c>
      <c r="D14" s="3023"/>
      <c r="E14" s="3024"/>
      <c r="F14" s="3024"/>
      <c r="G14" s="3024"/>
      <c r="H14" s="3024"/>
      <c r="I14" s="3024"/>
      <c r="J14" s="3024"/>
      <c r="K14" s="3024"/>
      <c r="L14" s="3025"/>
      <c r="M14" s="3017" t="s">
        <v>305</v>
      </c>
      <c r="N14" s="3018"/>
      <c r="O14" s="3018"/>
      <c r="P14" s="3018"/>
      <c r="Q14" s="3018"/>
      <c r="R14" s="3018"/>
      <c r="S14" s="3018"/>
      <c r="T14" s="3018"/>
      <c r="U14" s="3019"/>
      <c r="V14" s="3017" t="s">
        <v>306</v>
      </c>
      <c r="W14" s="3018"/>
      <c r="X14" s="3018"/>
      <c r="Y14" s="3018"/>
      <c r="Z14" s="3018"/>
      <c r="AA14" s="3018"/>
      <c r="AB14" s="3018"/>
      <c r="AC14" s="3018"/>
      <c r="AD14" s="3019"/>
      <c r="AE14" s="3017" t="s">
        <v>657</v>
      </c>
      <c r="AF14" s="3018"/>
      <c r="AG14" s="3018"/>
      <c r="AH14" s="3018"/>
      <c r="AI14" s="3018"/>
      <c r="AJ14" s="3018"/>
      <c r="AK14" s="3018"/>
      <c r="AL14" s="3018"/>
      <c r="AM14" s="3019"/>
      <c r="AN14" s="3017" t="s">
        <v>312</v>
      </c>
      <c r="AO14" s="3018"/>
      <c r="AP14" s="3018"/>
      <c r="AQ14" s="3018"/>
      <c r="AR14" s="3018"/>
      <c r="AS14" s="3018"/>
      <c r="AT14" s="3021"/>
      <c r="AU14" s="3021"/>
      <c r="AV14" s="3022"/>
      <c r="AW14" s="3032"/>
      <c r="AX14" s="3033"/>
      <c r="AY14" s="3034"/>
      <c r="AZ14" s="3035"/>
      <c r="BA14" s="3036"/>
      <c r="BB14" s="3036"/>
      <c r="BC14" s="3036"/>
      <c r="BD14" s="3036"/>
      <c r="BE14" s="3036"/>
      <c r="BF14" s="3036"/>
      <c r="BG14" s="3036"/>
      <c r="BH14" s="3036"/>
      <c r="BI14" s="3036"/>
      <c r="BJ14" s="3036"/>
      <c r="BK14" s="3037"/>
      <c r="BL14" s="3032"/>
      <c r="BM14" s="3033"/>
      <c r="BN14" s="3034"/>
    </row>
    <row r="15" spans="1:66" s="583" customFormat="1" ht="45.75" customHeight="1" thickBot="1" x14ac:dyDescent="0.3">
      <c r="A15" s="2962"/>
      <c r="B15" s="2824"/>
      <c r="C15" s="1482" t="s">
        <v>637</v>
      </c>
      <c r="D15" s="3008" t="s">
        <v>12</v>
      </c>
      <c r="E15" s="3009"/>
      <c r="F15" s="3029"/>
      <c r="G15" s="3008" t="s">
        <v>614</v>
      </c>
      <c r="H15" s="3009"/>
      <c r="I15" s="3009"/>
      <c r="J15" s="3008" t="s">
        <v>618</v>
      </c>
      <c r="K15" s="3009"/>
      <c r="L15" s="3029"/>
      <c r="M15" s="3009" t="s">
        <v>12</v>
      </c>
      <c r="N15" s="3009"/>
      <c r="O15" s="3009"/>
      <c r="P15" s="3008" t="s">
        <v>614</v>
      </c>
      <c r="Q15" s="3009"/>
      <c r="R15" s="3029"/>
      <c r="S15" s="3008" t="s">
        <v>618</v>
      </c>
      <c r="T15" s="3009"/>
      <c r="U15" s="3029"/>
      <c r="V15" s="3009" t="s">
        <v>12</v>
      </c>
      <c r="W15" s="3009"/>
      <c r="X15" s="3009"/>
      <c r="Y15" s="3008" t="s">
        <v>614</v>
      </c>
      <c r="Z15" s="3009"/>
      <c r="AA15" s="3029"/>
      <c r="AB15" s="3008" t="s">
        <v>618</v>
      </c>
      <c r="AC15" s="3009"/>
      <c r="AD15" s="3029"/>
      <c r="AE15" s="3009" t="s">
        <v>12</v>
      </c>
      <c r="AF15" s="3009"/>
      <c r="AG15" s="3009"/>
      <c r="AH15" s="3008" t="s">
        <v>614</v>
      </c>
      <c r="AI15" s="3009"/>
      <c r="AJ15" s="3009"/>
      <c r="AK15" s="3008" t="s">
        <v>618</v>
      </c>
      <c r="AL15" s="3009"/>
      <c r="AM15" s="3009"/>
      <c r="AN15" s="3008" t="s">
        <v>12</v>
      </c>
      <c r="AO15" s="3009"/>
      <c r="AP15" s="3029"/>
      <c r="AQ15" s="3008" t="s">
        <v>614</v>
      </c>
      <c r="AR15" s="3009"/>
      <c r="AS15" s="3009"/>
      <c r="AT15" s="3010" t="s">
        <v>618</v>
      </c>
      <c r="AU15" s="3011"/>
      <c r="AV15" s="3012"/>
      <c r="AW15" s="3036"/>
      <c r="AX15" s="3036"/>
      <c r="AY15" s="3037"/>
      <c r="AZ15" s="3038" t="s">
        <v>507</v>
      </c>
      <c r="BA15" s="3039"/>
      <c r="BB15" s="3040"/>
      <c r="BC15" s="3038" t="s">
        <v>841</v>
      </c>
      <c r="BD15" s="3039"/>
      <c r="BE15" s="3040"/>
      <c r="BF15" s="3038" t="s">
        <v>508</v>
      </c>
      <c r="BG15" s="3039"/>
      <c r="BH15" s="3040"/>
      <c r="BI15" s="3039" t="s">
        <v>560</v>
      </c>
      <c r="BJ15" s="3039"/>
      <c r="BK15" s="3040"/>
      <c r="BL15" s="3035"/>
      <c r="BM15" s="3036"/>
      <c r="BN15" s="3037"/>
    </row>
    <row r="16" spans="1:66" ht="25.15" customHeight="1" thickBot="1" x14ac:dyDescent="0.25">
      <c r="A16" s="2963"/>
      <c r="B16" s="2961"/>
      <c r="C16" s="1483" t="s">
        <v>186</v>
      </c>
      <c r="D16" s="642" t="s">
        <v>186</v>
      </c>
      <c r="E16" s="394" t="s">
        <v>187</v>
      </c>
      <c r="F16" s="643" t="s">
        <v>302</v>
      </c>
      <c r="G16" s="1313" t="s">
        <v>186</v>
      </c>
      <c r="H16" s="394" t="s">
        <v>187</v>
      </c>
      <c r="I16" s="1339" t="s">
        <v>302</v>
      </c>
      <c r="J16" s="642" t="s">
        <v>186</v>
      </c>
      <c r="K16" s="394" t="s">
        <v>187</v>
      </c>
      <c r="L16" s="643" t="s">
        <v>302</v>
      </c>
      <c r="M16" s="397" t="s">
        <v>186</v>
      </c>
      <c r="N16" s="394" t="s">
        <v>187</v>
      </c>
      <c r="O16" s="396" t="s">
        <v>302</v>
      </c>
      <c r="P16" s="642" t="s">
        <v>186</v>
      </c>
      <c r="Q16" s="1340" t="s">
        <v>187</v>
      </c>
      <c r="R16" s="398" t="s">
        <v>302</v>
      </c>
      <c r="S16" s="395" t="s">
        <v>186</v>
      </c>
      <c r="T16" s="397" t="s">
        <v>187</v>
      </c>
      <c r="U16" s="643" t="s">
        <v>302</v>
      </c>
      <c r="V16" s="397" t="s">
        <v>186</v>
      </c>
      <c r="W16" s="394" t="s">
        <v>187</v>
      </c>
      <c r="X16" s="396" t="s">
        <v>302</v>
      </c>
      <c r="Y16" s="642" t="s">
        <v>186</v>
      </c>
      <c r="Z16" s="1340" t="s">
        <v>187</v>
      </c>
      <c r="AA16" s="398" t="s">
        <v>302</v>
      </c>
      <c r="AB16" s="642" t="s">
        <v>186</v>
      </c>
      <c r="AC16" s="394" t="s">
        <v>187</v>
      </c>
      <c r="AD16" s="643" t="s">
        <v>302</v>
      </c>
      <c r="AE16" s="397" t="s">
        <v>186</v>
      </c>
      <c r="AF16" s="394" t="s">
        <v>187</v>
      </c>
      <c r="AG16" s="396" t="s">
        <v>302</v>
      </c>
      <c r="AH16" s="1348" t="s">
        <v>186</v>
      </c>
      <c r="AI16" s="640" t="s">
        <v>187</v>
      </c>
      <c r="AJ16" s="1349" t="s">
        <v>302</v>
      </c>
      <c r="AK16" s="1348" t="s">
        <v>186</v>
      </c>
      <c r="AL16" s="639" t="s">
        <v>187</v>
      </c>
      <c r="AM16" s="1365" t="s">
        <v>302</v>
      </c>
      <c r="AN16" s="395" t="s">
        <v>186</v>
      </c>
      <c r="AO16" s="397" t="s">
        <v>187</v>
      </c>
      <c r="AP16" s="398" t="s">
        <v>302</v>
      </c>
      <c r="AQ16" s="1348" t="s">
        <v>186</v>
      </c>
      <c r="AR16" s="640" t="s">
        <v>187</v>
      </c>
      <c r="AS16" s="1349" t="s">
        <v>302</v>
      </c>
      <c r="AT16" s="1345" t="s">
        <v>186</v>
      </c>
      <c r="AU16" s="1346" t="s">
        <v>187</v>
      </c>
      <c r="AV16" s="1347" t="s">
        <v>302</v>
      </c>
      <c r="AW16" s="397" t="s">
        <v>186</v>
      </c>
      <c r="AX16" s="394" t="s">
        <v>187</v>
      </c>
      <c r="AY16" s="398" t="s">
        <v>302</v>
      </c>
      <c r="AZ16" s="642" t="s">
        <v>186</v>
      </c>
      <c r="BA16" s="394" t="s">
        <v>187</v>
      </c>
      <c r="BB16" s="643" t="s">
        <v>302</v>
      </c>
      <c r="BC16" s="395" t="s">
        <v>186</v>
      </c>
      <c r="BD16" s="394" t="s">
        <v>187</v>
      </c>
      <c r="BE16" s="398" t="s">
        <v>302</v>
      </c>
      <c r="BF16" s="395" t="s">
        <v>186</v>
      </c>
      <c r="BG16" s="397" t="s">
        <v>187</v>
      </c>
      <c r="BH16" s="398" t="s">
        <v>302</v>
      </c>
      <c r="BI16" s="397" t="s">
        <v>186</v>
      </c>
      <c r="BJ16" s="394" t="s">
        <v>187</v>
      </c>
      <c r="BK16" s="398" t="s">
        <v>302</v>
      </c>
      <c r="BL16" s="395" t="s">
        <v>186</v>
      </c>
      <c r="BM16" s="397" t="s">
        <v>187</v>
      </c>
      <c r="BN16" s="398" t="s">
        <v>302</v>
      </c>
    </row>
    <row r="17" spans="1:66" s="35" customFormat="1" ht="13.5" thickBot="1" x14ac:dyDescent="0.25">
      <c r="A17" s="610">
        <v>0</v>
      </c>
      <c r="B17" s="296">
        <v>1</v>
      </c>
      <c r="C17" s="1484">
        <v>2</v>
      </c>
      <c r="D17" s="642">
        <f>C17+1</f>
        <v>3</v>
      </c>
      <c r="E17" s="394">
        <f t="shared" ref="E17:AV17" si="0">D17+1</f>
        <v>4</v>
      </c>
      <c r="F17" s="397">
        <f t="shared" si="0"/>
        <v>5</v>
      </c>
      <c r="G17" s="642">
        <f t="shared" si="0"/>
        <v>6</v>
      </c>
      <c r="H17" s="394">
        <f t="shared" si="0"/>
        <v>7</v>
      </c>
      <c r="I17" s="397">
        <f t="shared" si="0"/>
        <v>8</v>
      </c>
      <c r="J17" s="642">
        <f t="shared" si="0"/>
        <v>9</v>
      </c>
      <c r="K17" s="394">
        <f t="shared" si="0"/>
        <v>10</v>
      </c>
      <c r="L17" s="397">
        <f t="shared" si="0"/>
        <v>11</v>
      </c>
      <c r="M17" s="642">
        <f t="shared" si="0"/>
        <v>12</v>
      </c>
      <c r="N17" s="394">
        <f t="shared" si="0"/>
        <v>13</v>
      </c>
      <c r="O17" s="1313">
        <f t="shared" si="0"/>
        <v>14</v>
      </c>
      <c r="P17" s="642">
        <f t="shared" si="0"/>
        <v>15</v>
      </c>
      <c r="Q17" s="394">
        <f t="shared" si="0"/>
        <v>16</v>
      </c>
      <c r="R17" s="1504">
        <f t="shared" si="0"/>
        <v>17</v>
      </c>
      <c r="S17" s="642">
        <f t="shared" si="0"/>
        <v>18</v>
      </c>
      <c r="T17" s="394">
        <f t="shared" si="0"/>
        <v>19</v>
      </c>
      <c r="U17" s="397">
        <f t="shared" si="0"/>
        <v>20</v>
      </c>
      <c r="V17" s="395">
        <f t="shared" si="0"/>
        <v>21</v>
      </c>
      <c r="W17" s="395">
        <f t="shared" si="0"/>
        <v>22</v>
      </c>
      <c r="X17" s="395">
        <f t="shared" si="0"/>
        <v>23</v>
      </c>
      <c r="Y17" s="395">
        <f t="shared" si="0"/>
        <v>24</v>
      </c>
      <c r="Z17" s="395">
        <f t="shared" si="0"/>
        <v>25</v>
      </c>
      <c r="AA17" s="395">
        <f t="shared" si="0"/>
        <v>26</v>
      </c>
      <c r="AB17" s="395">
        <f t="shared" si="0"/>
        <v>27</v>
      </c>
      <c r="AC17" s="395">
        <f t="shared" si="0"/>
        <v>28</v>
      </c>
      <c r="AD17" s="395">
        <f t="shared" si="0"/>
        <v>29</v>
      </c>
      <c r="AE17" s="395">
        <f t="shared" si="0"/>
        <v>30</v>
      </c>
      <c r="AF17" s="395">
        <f t="shared" si="0"/>
        <v>31</v>
      </c>
      <c r="AG17" s="395">
        <f t="shared" si="0"/>
        <v>32</v>
      </c>
      <c r="AH17" s="395">
        <f t="shared" si="0"/>
        <v>33</v>
      </c>
      <c r="AI17" s="395">
        <f t="shared" si="0"/>
        <v>34</v>
      </c>
      <c r="AJ17" s="395">
        <f t="shared" si="0"/>
        <v>35</v>
      </c>
      <c r="AK17" s="395">
        <f t="shared" si="0"/>
        <v>36</v>
      </c>
      <c r="AL17" s="395">
        <f t="shared" si="0"/>
        <v>37</v>
      </c>
      <c r="AM17" s="642">
        <f t="shared" si="0"/>
        <v>38</v>
      </c>
      <c r="AN17" s="395">
        <f t="shared" si="0"/>
        <v>39</v>
      </c>
      <c r="AO17" s="394">
        <f t="shared" si="0"/>
        <v>40</v>
      </c>
      <c r="AP17" s="1504">
        <f t="shared" si="0"/>
        <v>41</v>
      </c>
      <c r="AQ17" s="642">
        <f t="shared" si="0"/>
        <v>42</v>
      </c>
      <c r="AR17" s="394">
        <f t="shared" si="0"/>
        <v>43</v>
      </c>
      <c r="AS17" s="397">
        <f t="shared" si="0"/>
        <v>44</v>
      </c>
      <c r="AT17" s="642">
        <f t="shared" si="0"/>
        <v>45</v>
      </c>
      <c r="AU17" s="394">
        <f t="shared" si="0"/>
        <v>46</v>
      </c>
      <c r="AV17" s="1504">
        <f t="shared" si="0"/>
        <v>47</v>
      </c>
      <c r="AW17" s="1313">
        <f t="shared" ref="AW17:BN17" si="1">AV17+1</f>
        <v>48</v>
      </c>
      <c r="AX17" s="394">
        <f t="shared" si="1"/>
        <v>49</v>
      </c>
      <c r="AY17" s="397">
        <f t="shared" si="1"/>
        <v>50</v>
      </c>
      <c r="AZ17" s="642">
        <f t="shared" si="1"/>
        <v>51</v>
      </c>
      <c r="BA17" s="394">
        <f t="shared" si="1"/>
        <v>52</v>
      </c>
      <c r="BB17" s="397">
        <f t="shared" si="1"/>
        <v>53</v>
      </c>
      <c r="BC17" s="642">
        <f t="shared" si="1"/>
        <v>54</v>
      </c>
      <c r="BD17" s="394">
        <f t="shared" si="1"/>
        <v>55</v>
      </c>
      <c r="BE17" s="397">
        <f t="shared" si="1"/>
        <v>56</v>
      </c>
      <c r="BF17" s="642">
        <f t="shared" si="1"/>
        <v>57</v>
      </c>
      <c r="BG17" s="394">
        <f t="shared" si="1"/>
        <v>58</v>
      </c>
      <c r="BH17" s="397">
        <f t="shared" si="1"/>
        <v>59</v>
      </c>
      <c r="BI17" s="395">
        <f t="shared" si="1"/>
        <v>60</v>
      </c>
      <c r="BJ17" s="395">
        <f t="shared" si="1"/>
        <v>61</v>
      </c>
      <c r="BK17" s="395">
        <f t="shared" si="1"/>
        <v>62</v>
      </c>
      <c r="BL17" s="395">
        <f t="shared" si="1"/>
        <v>63</v>
      </c>
      <c r="BM17" s="397">
        <f t="shared" si="1"/>
        <v>64</v>
      </c>
      <c r="BN17" s="1497">
        <f t="shared" si="1"/>
        <v>65</v>
      </c>
    </row>
    <row r="18" spans="1:66" s="35" customFormat="1" ht="15" x14ac:dyDescent="0.2">
      <c r="A18" s="614" t="s">
        <v>13</v>
      </c>
      <c r="B18" s="615" t="s">
        <v>367</v>
      </c>
      <c r="C18" s="1485">
        <f>D18+M18+V18+AE18+AN18+AW18+AZ18+BC18+BF18+BI18+BL18</f>
        <v>0</v>
      </c>
      <c r="D18" s="638">
        <f>SUM(D19:D25)</f>
        <v>0</v>
      </c>
      <c r="E18" s="598" t="e">
        <f>D18/$D$41</f>
        <v>#DIV/0!</v>
      </c>
      <c r="F18" s="618" t="e">
        <f>E18/$D$44</f>
        <v>#DIV/0!</v>
      </c>
      <c r="G18" s="638">
        <f>SUM(G19:G25)</f>
        <v>0</v>
      </c>
      <c r="H18" s="598" t="e">
        <f>G18/$G$41</f>
        <v>#DIV/0!</v>
      </c>
      <c r="I18" s="618" t="e">
        <f>H18/$G$44</f>
        <v>#DIV/0!</v>
      </c>
      <c r="J18" s="638">
        <f>SUM(J19:J25)</f>
        <v>0</v>
      </c>
      <c r="K18" s="598" t="e">
        <f>J18/$J$41</f>
        <v>#DIV/0!</v>
      </c>
      <c r="L18" s="617" t="e">
        <f>K18/$J$44</f>
        <v>#DIV/0!</v>
      </c>
      <c r="M18" s="641">
        <f>SUM(M19:M25)</f>
        <v>0</v>
      </c>
      <c r="N18" s="598" t="e">
        <f>M18/$M$41</f>
        <v>#DIV/0!</v>
      </c>
      <c r="O18" s="618" t="e">
        <f>N18/$M$44</f>
        <v>#DIV/0!</v>
      </c>
      <c r="P18" s="603">
        <f>SUM(P19:P25)</f>
        <v>0</v>
      </c>
      <c r="Q18" s="598" t="e">
        <f>P18/$P$41</f>
        <v>#DIV/0!</v>
      </c>
      <c r="R18" s="617" t="e">
        <f>Q18/$P$44</f>
        <v>#DIV/0!</v>
      </c>
      <c r="S18" s="603">
        <f>SUM(S19:S25)</f>
        <v>0</v>
      </c>
      <c r="T18" s="1364" t="e">
        <f>S18/$S$41</f>
        <v>#DIV/0!</v>
      </c>
      <c r="U18" s="1359" t="e">
        <f>T18/$S$44</f>
        <v>#DIV/0!</v>
      </c>
      <c r="V18" s="638">
        <f>SUM(V19:V25)</f>
        <v>0</v>
      </c>
      <c r="W18" s="598" t="e">
        <f>V18/$V$41</f>
        <v>#DIV/0!</v>
      </c>
      <c r="X18" s="618" t="e">
        <f>W18/$V$44</f>
        <v>#DIV/0!</v>
      </c>
      <c r="Y18" s="603">
        <f>SUM(Y19:Y25)</f>
        <v>0</v>
      </c>
      <c r="Z18" s="1361" t="e">
        <f>Y18/$Y$41</f>
        <v>#DIV/0!</v>
      </c>
      <c r="AA18" s="1360" t="e">
        <f>Z18/$Y$44</f>
        <v>#DIV/0!</v>
      </c>
      <c r="AB18" s="638">
        <f>SUM(AB19:AB25)</f>
        <v>0</v>
      </c>
      <c r="AC18" s="1363" t="e">
        <f>AB18/$AB$41</f>
        <v>#DIV/0!</v>
      </c>
      <c r="AD18" s="1359" t="e">
        <f>AC18/$AB$44</f>
        <v>#DIV/0!</v>
      </c>
      <c r="AE18" s="641">
        <f>SUM(AE19:AE25)</f>
        <v>0</v>
      </c>
      <c r="AF18" s="598" t="e">
        <f>AE18/$AE$41</f>
        <v>#DIV/0!</v>
      </c>
      <c r="AG18" s="618" t="e">
        <f>AF18/$AE$44</f>
        <v>#DIV/0!</v>
      </c>
      <c r="AH18" s="603">
        <f>SUM(AH19:AH25)</f>
        <v>0</v>
      </c>
      <c r="AI18" s="598" t="e">
        <f>AH18/$AH$41</f>
        <v>#DIV/0!</v>
      </c>
      <c r="AJ18" s="617" t="e">
        <f>AI18/$AH$44</f>
        <v>#DIV/0!</v>
      </c>
      <c r="AK18" s="603">
        <f>SUM(AK19:AK25)</f>
        <v>0</v>
      </c>
      <c r="AL18" s="598" t="e">
        <f>AK18/$AK$41</f>
        <v>#DIV/0!</v>
      </c>
      <c r="AM18" s="617" t="e">
        <f>AL18/$AK$44</f>
        <v>#DIV/0!</v>
      </c>
      <c r="AN18" s="269">
        <f>SUM(AN19:AN25)</f>
        <v>0</v>
      </c>
      <c r="AO18" s="634" t="e">
        <f>AN18/$AN$41</f>
        <v>#DIV/0!</v>
      </c>
      <c r="AP18" s="613" t="e">
        <f>AO18/$AN$44</f>
        <v>#DIV/0!</v>
      </c>
      <c r="AQ18" s="603">
        <f>SUM(AQ19:AQ25)</f>
        <v>0</v>
      </c>
      <c r="AR18" s="1363" t="e">
        <f>AQ18/$AQ$41</f>
        <v>#DIV/0!</v>
      </c>
      <c r="AS18" s="1359" t="e">
        <f>AR18/$AQ$44</f>
        <v>#DIV/0!</v>
      </c>
      <c r="AT18" s="269">
        <f>SUM(AT19:AT25)</f>
        <v>0</v>
      </c>
      <c r="AU18" s="598" t="e">
        <f>AT18/$AT$41</f>
        <v>#DIV/0!</v>
      </c>
      <c r="AV18" s="617" t="e">
        <f>AU18/$AT$44</f>
        <v>#DIV/0!</v>
      </c>
      <c r="AW18" s="641">
        <f>SUM(AW19:AW25)</f>
        <v>0</v>
      </c>
      <c r="AX18" s="598" t="e">
        <f>AW18/$AW$41</f>
        <v>#DIV/0!</v>
      </c>
      <c r="AY18" s="617" t="e">
        <f>AX18/$AW$44</f>
        <v>#DIV/0!</v>
      </c>
      <c r="AZ18" s="638">
        <f>SUM(AZ19:AZ25)</f>
        <v>0</v>
      </c>
      <c r="BA18" s="598" t="e">
        <f>AZ18/$AZ$41</f>
        <v>#DIV/0!</v>
      </c>
      <c r="BB18" s="617" t="e">
        <f>BA18/$AZ$44</f>
        <v>#DIV/0!</v>
      </c>
      <c r="BC18" s="603">
        <f>SUM(BC19:BC25)</f>
        <v>0</v>
      </c>
      <c r="BD18" s="598" t="e">
        <f>BC18/$BC$41</f>
        <v>#DIV/0!</v>
      </c>
      <c r="BE18" s="599" t="e">
        <f>BD18/$BC$44</f>
        <v>#DIV/0!</v>
      </c>
      <c r="BF18" s="908">
        <f>SUM(BF19:BF25)</f>
        <v>0</v>
      </c>
      <c r="BG18" s="598" t="e">
        <f>BF18/$BF$41</f>
        <v>#DIV/0!</v>
      </c>
      <c r="BH18" s="599" t="e">
        <f>BG18/$BF$44</f>
        <v>#DIV/0!</v>
      </c>
      <c r="BI18" s="907">
        <f>SUM(BI19:BI25)</f>
        <v>0</v>
      </c>
      <c r="BJ18" s="631" t="e">
        <f>BI18/$BI$41</f>
        <v>#DIV/0!</v>
      </c>
      <c r="BK18" s="617" t="e">
        <f>BJ18/$BI$44</f>
        <v>#DIV/0!</v>
      </c>
      <c r="BL18" s="884"/>
      <c r="BM18" s="1588"/>
      <c r="BN18" s="889"/>
    </row>
    <row r="19" spans="1:66" ht="15" customHeight="1" x14ac:dyDescent="0.2">
      <c r="A19" s="59"/>
      <c r="B19" s="61" t="s">
        <v>277</v>
      </c>
      <c r="C19" s="1486">
        <f>D19+M19+V19+AE19+AN19+AW19+AZ19+BC19+BF19+BI19+BL19</f>
        <v>0</v>
      </c>
      <c r="D19" s="898">
        <f>A5_CV!D199</f>
        <v>0</v>
      </c>
      <c r="E19" s="596" t="e">
        <f>D19/$D$41</f>
        <v>#DIV/0!</v>
      </c>
      <c r="F19" s="597" t="e">
        <f>E19/$D$44</f>
        <v>#DIV/0!</v>
      </c>
      <c r="G19" s="898">
        <f>A5_CV!E199</f>
        <v>0</v>
      </c>
      <c r="H19" s="596" t="e">
        <f>G19/$G$41</f>
        <v>#DIV/0!</v>
      </c>
      <c r="I19" s="597" t="e">
        <f>H19/$G$44</f>
        <v>#DIV/0!</v>
      </c>
      <c r="J19" s="898">
        <f>IF(G19=0,0,D19-G19)</f>
        <v>0</v>
      </c>
      <c r="K19" s="596" t="e">
        <f>J19/$J$41</f>
        <v>#DIV/0!</v>
      </c>
      <c r="L19" s="595" t="e">
        <f>K19/$J$44</f>
        <v>#DIV/0!</v>
      </c>
      <c r="M19" s="899">
        <f>A5_CV!G199</f>
        <v>0</v>
      </c>
      <c r="N19" s="596" t="e">
        <f>M19/$M$41</f>
        <v>#DIV/0!</v>
      </c>
      <c r="O19" s="597" t="e">
        <f>N19/$M$44</f>
        <v>#DIV/0!</v>
      </c>
      <c r="P19" s="1343">
        <f>A5_CV!H199</f>
        <v>0</v>
      </c>
      <c r="Q19" s="596" t="e">
        <f>P19/$P$41</f>
        <v>#DIV/0!</v>
      </c>
      <c r="R19" s="595" t="e">
        <f>Q19/$P$44</f>
        <v>#DIV/0!</v>
      </c>
      <c r="S19" s="898">
        <f>IF(P19=0,0,M19-P19)</f>
        <v>0</v>
      </c>
      <c r="T19" s="596" t="e">
        <f>S19/$S$41</f>
        <v>#DIV/0!</v>
      </c>
      <c r="U19" s="595" t="e">
        <f>T19/$S$44</f>
        <v>#DIV/0!</v>
      </c>
      <c r="V19" s="899">
        <f>A5_CV!J199</f>
        <v>0</v>
      </c>
      <c r="W19" s="596" t="e">
        <f>V19/$V$41</f>
        <v>#DIV/0!</v>
      </c>
      <c r="X19" s="597" t="e">
        <f>W19/$V$44</f>
        <v>#DIV/0!</v>
      </c>
      <c r="Y19" s="898">
        <f>A5_CV!K199</f>
        <v>0</v>
      </c>
      <c r="Z19" s="1362" t="e">
        <f>Y19/$Y$41</f>
        <v>#DIV/0!</v>
      </c>
      <c r="AA19" s="600" t="e">
        <f>Z19/$Y$44</f>
        <v>#DIV/0!</v>
      </c>
      <c r="AB19" s="898">
        <f>IF(Y19=0,0,V19-Y19)</f>
        <v>0</v>
      </c>
      <c r="AC19" s="596" t="e">
        <f>AB19/$AB$41</f>
        <v>#DIV/0!</v>
      </c>
      <c r="AD19" s="595" t="e">
        <f>AC19/$AB$44</f>
        <v>#DIV/0!</v>
      </c>
      <c r="AE19" s="899">
        <f>A5_CV!M199</f>
        <v>0</v>
      </c>
      <c r="AF19" s="596" t="e">
        <f>AE19/$AE$41</f>
        <v>#DIV/0!</v>
      </c>
      <c r="AG19" s="597" t="e">
        <f>AF19/$AE$44</f>
        <v>#DIV/0!</v>
      </c>
      <c r="AH19" s="1343">
        <f>A5_CV!N199</f>
        <v>0</v>
      </c>
      <c r="AI19" s="596" t="e">
        <f>AH19/$AH$41</f>
        <v>#DIV/0!</v>
      </c>
      <c r="AJ19" s="595" t="e">
        <f>AI19/$AH$44</f>
        <v>#DIV/0!</v>
      </c>
      <c r="AK19" s="898">
        <f>IF(AH19=0,0,AE19-AH19)</f>
        <v>0</v>
      </c>
      <c r="AL19" s="596" t="e">
        <f>AK19/$AK$41</f>
        <v>#DIV/0!</v>
      </c>
      <c r="AM19" s="595" t="e">
        <f>AL19/$AK$44</f>
        <v>#DIV/0!</v>
      </c>
      <c r="AN19" s="901">
        <f>A5_CV!P199</f>
        <v>0</v>
      </c>
      <c r="AO19" s="636" t="e">
        <f>AN19/$AN$41</f>
        <v>#DIV/0!</v>
      </c>
      <c r="AP19" s="624" t="e">
        <f>AO19/$AN$44</f>
        <v>#DIV/0!</v>
      </c>
      <c r="AQ19" s="901">
        <f>A5_CV!Q199</f>
        <v>0</v>
      </c>
      <c r="AR19" s="596" t="e">
        <f>AQ19/$AQ$41</f>
        <v>#DIV/0!</v>
      </c>
      <c r="AS19" s="595" t="e">
        <f>AR19/$AQ$44</f>
        <v>#DIV/0!</v>
      </c>
      <c r="AT19" s="898">
        <f>IF(AQ19=0,0,AN19-AQ19)</f>
        <v>0</v>
      </c>
      <c r="AU19" s="596" t="e">
        <f>AT19/$AT$41</f>
        <v>#DIV/0!</v>
      </c>
      <c r="AV19" s="595" t="e">
        <f>AU19/$AT$44</f>
        <v>#DIV/0!</v>
      </c>
      <c r="AW19" s="894"/>
      <c r="AX19" s="886"/>
      <c r="AY19" s="892"/>
      <c r="AZ19" s="1498"/>
      <c r="BA19" s="886"/>
      <c r="BB19" s="892"/>
      <c r="BC19" s="885"/>
      <c r="BD19" s="886"/>
      <c r="BE19" s="890"/>
      <c r="BF19" s="894"/>
      <c r="BG19" s="886"/>
      <c r="BH19" s="890"/>
      <c r="BI19" s="885"/>
      <c r="BJ19" s="893"/>
      <c r="BK19" s="892"/>
      <c r="BL19" s="885"/>
      <c r="BM19" s="893"/>
      <c r="BN19" s="890"/>
    </row>
    <row r="20" spans="1:66" ht="25.5" customHeight="1" x14ac:dyDescent="0.2">
      <c r="A20" s="59"/>
      <c r="B20" s="61" t="s">
        <v>535</v>
      </c>
      <c r="C20" s="1486">
        <f>D20+M20+V20+AE20+AN20+AW20+AZ20+BC20+BF20+BI20+BL20</f>
        <v>0</v>
      </c>
      <c r="D20" s="898">
        <f>A5_CV!D200</f>
        <v>0</v>
      </c>
      <c r="E20" s="596" t="e">
        <f t="shared" ref="E20:E39" si="2">D20/$D$41</f>
        <v>#DIV/0!</v>
      </c>
      <c r="F20" s="597" t="e">
        <f t="shared" ref="F20:F39" si="3">E20/$D$44</f>
        <v>#DIV/0!</v>
      </c>
      <c r="G20" s="898">
        <f>A5_CV!E200</f>
        <v>0</v>
      </c>
      <c r="H20" s="596" t="e">
        <f>G20/$G$41</f>
        <v>#DIV/0!</v>
      </c>
      <c r="I20" s="597" t="e">
        <f t="shared" ref="I20:I40" si="4">H20/$G$44</f>
        <v>#DIV/0!</v>
      </c>
      <c r="J20" s="898">
        <f>IF(G20=0,0,D20-G20)</f>
        <v>0</v>
      </c>
      <c r="K20" s="596" t="e">
        <f>J20/$J$41</f>
        <v>#DIV/0!</v>
      </c>
      <c r="L20" s="595" t="e">
        <f t="shared" ref="L20:L40" si="5">K20/$J$44</f>
        <v>#DIV/0!</v>
      </c>
      <c r="M20" s="899">
        <f>A5_CV!G200</f>
        <v>0</v>
      </c>
      <c r="N20" s="596" t="e">
        <f t="shared" ref="N20:N40" si="6">M20/$M$41</f>
        <v>#DIV/0!</v>
      </c>
      <c r="O20" s="597" t="e">
        <f t="shared" ref="O20:O40" si="7">N20/$M$44</f>
        <v>#DIV/0!</v>
      </c>
      <c r="P20" s="1343">
        <f>A5_CV!H200</f>
        <v>0</v>
      </c>
      <c r="Q20" s="596" t="e">
        <f t="shared" ref="Q20:Q40" si="8">P20/$P$41</f>
        <v>#DIV/0!</v>
      </c>
      <c r="R20" s="595" t="e">
        <f t="shared" ref="R20:R40" si="9">Q20/$P$44</f>
        <v>#DIV/0!</v>
      </c>
      <c r="S20" s="898">
        <f>IF(P20=0,0,M20-P20)</f>
        <v>0</v>
      </c>
      <c r="T20" s="596" t="e">
        <f t="shared" ref="T20:T40" si="10">S20/$S$41</f>
        <v>#DIV/0!</v>
      </c>
      <c r="U20" s="595" t="e">
        <f t="shared" ref="U20:U40" si="11">T20/$S$44</f>
        <v>#DIV/0!</v>
      </c>
      <c r="V20" s="899">
        <f>A5_CV!J200</f>
        <v>0</v>
      </c>
      <c r="W20" s="596" t="e">
        <f t="shared" ref="W20:W40" si="12">V20/$V$41</f>
        <v>#DIV/0!</v>
      </c>
      <c r="X20" s="597" t="e">
        <f t="shared" ref="X20:X40" si="13">W20/$V$44</f>
        <v>#DIV/0!</v>
      </c>
      <c r="Y20" s="898">
        <f>A5_CV!K200</f>
        <v>0</v>
      </c>
      <c r="Z20" s="1362" t="e">
        <f t="shared" ref="Z20:Z40" si="14">Y20/$Y$41</f>
        <v>#DIV/0!</v>
      </c>
      <c r="AA20" s="600" t="e">
        <f t="shared" ref="AA20:AA40" si="15">Z20/$Y$44</f>
        <v>#DIV/0!</v>
      </c>
      <c r="AB20" s="898">
        <f>IF(Y20=0,0,V20-Y20)</f>
        <v>0</v>
      </c>
      <c r="AC20" s="596" t="e">
        <f t="shared" ref="AC20:AC40" si="16">AB20/$AB$41</f>
        <v>#DIV/0!</v>
      </c>
      <c r="AD20" s="595" t="e">
        <f t="shared" ref="AD20:AD40" si="17">AC20/$AB$44</f>
        <v>#DIV/0!</v>
      </c>
      <c r="AE20" s="899">
        <f>A5_CV!M200</f>
        <v>0</v>
      </c>
      <c r="AF20" s="596" t="e">
        <f t="shared" ref="AF20:AF40" si="18">AE20/$AE$41</f>
        <v>#DIV/0!</v>
      </c>
      <c r="AG20" s="597" t="e">
        <f t="shared" ref="AG20:AG40" si="19">AF20/$AE$44</f>
        <v>#DIV/0!</v>
      </c>
      <c r="AH20" s="1343">
        <f>A5_CV!N200</f>
        <v>0</v>
      </c>
      <c r="AI20" s="596" t="e">
        <f t="shared" ref="AI20:AI40" si="20">AH20/$AH$41</f>
        <v>#DIV/0!</v>
      </c>
      <c r="AJ20" s="595" t="e">
        <f t="shared" ref="AJ20:AJ40" si="21">AI20/$AH$44</f>
        <v>#DIV/0!</v>
      </c>
      <c r="AK20" s="898">
        <f>IF(AH20=0,0,AE20-AH20)</f>
        <v>0</v>
      </c>
      <c r="AL20" s="596" t="e">
        <f t="shared" ref="AL20:AL40" si="22">AK20/$AK$41</f>
        <v>#DIV/0!</v>
      </c>
      <c r="AM20" s="595" t="e">
        <f t="shared" ref="AM20:AM40" si="23">AL20/$AK$44</f>
        <v>#DIV/0!</v>
      </c>
      <c r="AN20" s="901">
        <f>A5_CV!P200</f>
        <v>0</v>
      </c>
      <c r="AO20" s="596" t="e">
        <f t="shared" ref="AO20:AO40" si="24">AN20/$AN$41</f>
        <v>#DIV/0!</v>
      </c>
      <c r="AP20" s="595" t="e">
        <f t="shared" ref="AP20:AP40" si="25">AO20/$AN$44</f>
        <v>#DIV/0!</v>
      </c>
      <c r="AQ20" s="901">
        <f>A5_CV!Q200</f>
        <v>0</v>
      </c>
      <c r="AR20" s="596" t="e">
        <f t="shared" ref="AR20:AR40" si="26">AQ20/$AQ$41</f>
        <v>#DIV/0!</v>
      </c>
      <c r="AS20" s="595" t="e">
        <f t="shared" ref="AS20:AS40" si="27">AR20/$AQ$44</f>
        <v>#DIV/0!</v>
      </c>
      <c r="AT20" s="898">
        <f>IF(AQ20=0,0,AN20-AQ20)</f>
        <v>0</v>
      </c>
      <c r="AU20" s="596" t="e">
        <f t="shared" ref="AU20:AU40" si="28">AT20/$AT$41</f>
        <v>#DIV/0!</v>
      </c>
      <c r="AV20" s="595" t="e">
        <f t="shared" ref="AV20:AV40" si="29">AU20/$AT$44</f>
        <v>#DIV/0!</v>
      </c>
      <c r="AW20" s="894"/>
      <c r="AX20" s="886"/>
      <c r="AY20" s="892"/>
      <c r="AZ20" s="1498"/>
      <c r="BA20" s="886"/>
      <c r="BB20" s="892"/>
      <c r="BC20" s="885"/>
      <c r="BD20" s="886"/>
      <c r="BE20" s="890"/>
      <c r="BF20" s="894"/>
      <c r="BG20" s="886"/>
      <c r="BH20" s="890"/>
      <c r="BI20" s="885"/>
      <c r="BJ20" s="893"/>
      <c r="BK20" s="892"/>
      <c r="BL20" s="885"/>
      <c r="BM20" s="893"/>
      <c r="BN20" s="890"/>
    </row>
    <row r="21" spans="1:66" ht="26.25" customHeight="1" x14ac:dyDescent="0.2">
      <c r="A21" s="59"/>
      <c r="B21" s="61" t="s">
        <v>843</v>
      </c>
      <c r="C21" s="1486">
        <f t="shared" ref="C21:C40" si="30">D21+M21+V21+AE21+AN21+AW21+AZ21+BC21+BF21+BI21+BL21</f>
        <v>0</v>
      </c>
      <c r="D21" s="898">
        <f>A5_CV!D202</f>
        <v>0</v>
      </c>
      <c r="E21" s="596" t="e">
        <f t="shared" si="2"/>
        <v>#DIV/0!</v>
      </c>
      <c r="F21" s="597" t="e">
        <f t="shared" si="3"/>
        <v>#DIV/0!</v>
      </c>
      <c r="G21" s="898">
        <f>A5_CV!E202</f>
        <v>0</v>
      </c>
      <c r="H21" s="596" t="e">
        <f t="shared" ref="H21:H40" si="31">G21/$G$41</f>
        <v>#DIV/0!</v>
      </c>
      <c r="I21" s="597" t="e">
        <f t="shared" si="4"/>
        <v>#DIV/0!</v>
      </c>
      <c r="J21" s="898">
        <f t="shared" ref="J21:J25" si="32">IF(G21=0,0,D21-G21)</f>
        <v>0</v>
      </c>
      <c r="K21" s="596" t="e">
        <f t="shared" ref="K21:K40" si="33">J21/$J$41</f>
        <v>#DIV/0!</v>
      </c>
      <c r="L21" s="595" t="e">
        <f t="shared" si="5"/>
        <v>#DIV/0!</v>
      </c>
      <c r="M21" s="2692"/>
      <c r="N21" s="2693"/>
      <c r="O21" s="2694"/>
      <c r="P21" s="2695"/>
      <c r="Q21" s="2693"/>
      <c r="R21" s="2696"/>
      <c r="S21" s="1106">
        <f t="shared" ref="S21:S25" si="34">IF(P21=0,0,M21-P21)</f>
        <v>0</v>
      </c>
      <c r="T21" s="2693"/>
      <c r="U21" s="2696"/>
      <c r="V21" s="2697"/>
      <c r="W21" s="2693"/>
      <c r="X21" s="2694"/>
      <c r="Y21" s="2695"/>
      <c r="Z21" s="2698"/>
      <c r="AA21" s="2699"/>
      <c r="AB21" s="1106">
        <f t="shared" ref="AB21:AB25" si="35">IF(Y21=0,0,V21-Y21)</f>
        <v>0</v>
      </c>
      <c r="AC21" s="2693"/>
      <c r="AD21" s="2696"/>
      <c r="AE21" s="708"/>
      <c r="AF21" s="886"/>
      <c r="AG21" s="2719"/>
      <c r="AH21" s="2720"/>
      <c r="AI21" s="886"/>
      <c r="AJ21" s="2721"/>
      <c r="AK21" s="1106">
        <f t="shared" ref="AK21:AK25" si="36">IF(AH21=0,0,AE21-AH21)</f>
        <v>0</v>
      </c>
      <c r="AL21" s="886"/>
      <c r="AM21" s="2721"/>
      <c r="AN21" s="313"/>
      <c r="AO21" s="893"/>
      <c r="AP21" s="2721"/>
      <c r="AQ21" s="2720"/>
      <c r="AR21" s="886"/>
      <c r="AS21" s="2721"/>
      <c r="AT21" s="1106">
        <f t="shared" ref="AT21:AT25" si="37">IF(AQ21=0,0,AN21-AQ21)</f>
        <v>0</v>
      </c>
      <c r="AU21" s="886"/>
      <c r="AV21" s="2721"/>
      <c r="AW21" s="1344">
        <f>A5_CV!S202</f>
        <v>0</v>
      </c>
      <c r="AX21" s="596" t="e">
        <f t="shared" ref="AX21:AX40" si="38">AW21/$AW$41</f>
        <v>#DIV/0!</v>
      </c>
      <c r="AY21" s="595" t="e">
        <f t="shared" ref="AY21:AY40" si="39">AX21/$AW$44</f>
        <v>#DIV/0!</v>
      </c>
      <c r="AZ21" s="903">
        <f>A5_CV!T202</f>
        <v>0</v>
      </c>
      <c r="BA21" s="596" t="e">
        <f t="shared" ref="BA21:BA40" si="40">AZ21/$AZ$41</f>
        <v>#DIV/0!</v>
      </c>
      <c r="BB21" s="595" t="e">
        <f t="shared" ref="BB21:BB40" si="41">BA21/$AZ$44</f>
        <v>#DIV/0!</v>
      </c>
      <c r="BC21" s="903">
        <f>A5_CV!U202</f>
        <v>0</v>
      </c>
      <c r="BD21" s="632" t="e">
        <f t="shared" ref="BD21:BD40" si="42">BC21/$BC$41</f>
        <v>#DIV/0!</v>
      </c>
      <c r="BE21" s="600" t="e">
        <f t="shared" ref="BE21:BE40" si="43">BD21/$BC$44</f>
        <v>#DIV/0!</v>
      </c>
      <c r="BF21" s="903">
        <f>A5_CV!V202</f>
        <v>0</v>
      </c>
      <c r="BG21" s="632" t="e">
        <f t="shared" ref="BG21:BG40" si="44">BF21/$BF$41</f>
        <v>#DIV/0!</v>
      </c>
      <c r="BH21" s="600" t="e">
        <f t="shared" ref="BH21:BH40" si="45">BG21/$BF$44</f>
        <v>#DIV/0!</v>
      </c>
      <c r="BI21" s="903">
        <f>A5_CV!W202</f>
        <v>0</v>
      </c>
      <c r="BJ21" s="632" t="e">
        <f t="shared" ref="BJ21:BJ40" si="46">BI21/$BI$41</f>
        <v>#DIV/0!</v>
      </c>
      <c r="BK21" s="595" t="e">
        <f t="shared" ref="BK21:BK40" si="47">BJ21/$BI$44</f>
        <v>#DIV/0!</v>
      </c>
      <c r="BL21" s="885"/>
      <c r="BM21" s="893"/>
      <c r="BN21" s="890"/>
    </row>
    <row r="22" spans="1:66" ht="18.75" customHeight="1" x14ac:dyDescent="0.2">
      <c r="A22" s="59"/>
      <c r="B22" s="61" t="s">
        <v>278</v>
      </c>
      <c r="C22" s="1486">
        <f t="shared" si="30"/>
        <v>0</v>
      </c>
      <c r="D22" s="898">
        <f>A5_CV!D206</f>
        <v>0</v>
      </c>
      <c r="E22" s="596" t="e">
        <f t="shared" si="2"/>
        <v>#DIV/0!</v>
      </c>
      <c r="F22" s="597" t="e">
        <f t="shared" si="3"/>
        <v>#DIV/0!</v>
      </c>
      <c r="G22" s="898">
        <f>A5_CV!E206</f>
        <v>0</v>
      </c>
      <c r="H22" s="596" t="e">
        <f t="shared" si="31"/>
        <v>#DIV/0!</v>
      </c>
      <c r="I22" s="597" t="e">
        <f t="shared" si="4"/>
        <v>#DIV/0!</v>
      </c>
      <c r="J22" s="898">
        <f t="shared" si="32"/>
        <v>0</v>
      </c>
      <c r="K22" s="596" t="e">
        <f t="shared" si="33"/>
        <v>#DIV/0!</v>
      </c>
      <c r="L22" s="595" t="e">
        <f>K22/$J$44</f>
        <v>#DIV/0!</v>
      </c>
      <c r="M22" s="899">
        <f>A5_CV!G206</f>
        <v>0</v>
      </c>
      <c r="N22" s="596" t="e">
        <f t="shared" si="6"/>
        <v>#DIV/0!</v>
      </c>
      <c r="O22" s="597" t="e">
        <f t="shared" si="7"/>
        <v>#DIV/0!</v>
      </c>
      <c r="P22" s="898">
        <f>A5_CV!H206</f>
        <v>0</v>
      </c>
      <c r="Q22" s="596" t="e">
        <f t="shared" si="8"/>
        <v>#DIV/0!</v>
      </c>
      <c r="R22" s="595" t="e">
        <f t="shared" si="9"/>
        <v>#DIV/0!</v>
      </c>
      <c r="S22" s="898">
        <f t="shared" si="34"/>
        <v>0</v>
      </c>
      <c r="T22" s="596" t="e">
        <f t="shared" si="10"/>
        <v>#DIV/0!</v>
      </c>
      <c r="U22" s="595" t="e">
        <f t="shared" si="11"/>
        <v>#DIV/0!</v>
      </c>
      <c r="V22" s="899">
        <f>A5_CV!J206</f>
        <v>0</v>
      </c>
      <c r="W22" s="596" t="e">
        <f t="shared" si="12"/>
        <v>#DIV/0!</v>
      </c>
      <c r="X22" s="597" t="e">
        <f t="shared" si="13"/>
        <v>#DIV/0!</v>
      </c>
      <c r="Y22" s="898">
        <f>A5_CV!K206</f>
        <v>0</v>
      </c>
      <c r="Z22" s="1362" t="e">
        <f t="shared" si="14"/>
        <v>#DIV/0!</v>
      </c>
      <c r="AA22" s="600" t="e">
        <f t="shared" si="15"/>
        <v>#DIV/0!</v>
      </c>
      <c r="AB22" s="898">
        <f t="shared" si="35"/>
        <v>0</v>
      </c>
      <c r="AC22" s="596" t="e">
        <f t="shared" si="16"/>
        <v>#DIV/0!</v>
      </c>
      <c r="AD22" s="595" t="e">
        <f t="shared" si="17"/>
        <v>#DIV/0!</v>
      </c>
      <c r="AE22" s="899">
        <f>A5_CV!M206</f>
        <v>0</v>
      </c>
      <c r="AF22" s="596" t="e">
        <f t="shared" si="18"/>
        <v>#DIV/0!</v>
      </c>
      <c r="AG22" s="597" t="e">
        <f t="shared" si="19"/>
        <v>#DIV/0!</v>
      </c>
      <c r="AH22" s="898">
        <f>A5_CV!N206</f>
        <v>0</v>
      </c>
      <c r="AI22" s="596" t="e">
        <f t="shared" si="20"/>
        <v>#DIV/0!</v>
      </c>
      <c r="AJ22" s="595" t="e">
        <f t="shared" si="21"/>
        <v>#DIV/0!</v>
      </c>
      <c r="AK22" s="898">
        <f t="shared" si="36"/>
        <v>0</v>
      </c>
      <c r="AL22" s="596" t="e">
        <f t="shared" si="22"/>
        <v>#DIV/0!</v>
      </c>
      <c r="AM22" s="595" t="e">
        <f t="shared" si="23"/>
        <v>#DIV/0!</v>
      </c>
      <c r="AN22" s="900">
        <f>A5_CV!P206</f>
        <v>0</v>
      </c>
      <c r="AO22" s="632" t="e">
        <f t="shared" si="24"/>
        <v>#DIV/0!</v>
      </c>
      <c r="AP22" s="595" t="e">
        <f>AO22/$AN$44</f>
        <v>#DIV/0!</v>
      </c>
      <c r="AQ22" s="900">
        <f>A5_CV!Q206</f>
        <v>0</v>
      </c>
      <c r="AR22" s="596" t="e">
        <f t="shared" si="26"/>
        <v>#DIV/0!</v>
      </c>
      <c r="AS22" s="595" t="e">
        <f t="shared" si="27"/>
        <v>#DIV/0!</v>
      </c>
      <c r="AT22" s="898">
        <f t="shared" si="37"/>
        <v>0</v>
      </c>
      <c r="AU22" s="596" t="e">
        <f t="shared" si="28"/>
        <v>#DIV/0!</v>
      </c>
      <c r="AV22" s="595" t="e">
        <f t="shared" si="29"/>
        <v>#DIV/0!</v>
      </c>
      <c r="AW22" s="1344">
        <f>A5_CV!S206</f>
        <v>0</v>
      </c>
      <c r="AX22" s="596" t="e">
        <f t="shared" si="38"/>
        <v>#DIV/0!</v>
      </c>
      <c r="AY22" s="595" t="e">
        <f t="shared" si="39"/>
        <v>#DIV/0!</v>
      </c>
      <c r="AZ22" s="903">
        <f>A5_CV!T206</f>
        <v>0</v>
      </c>
      <c r="BA22" s="596" t="e">
        <f t="shared" si="40"/>
        <v>#DIV/0!</v>
      </c>
      <c r="BB22" s="595" t="e">
        <f t="shared" si="41"/>
        <v>#DIV/0!</v>
      </c>
      <c r="BC22" s="903">
        <f>A5_CV!U206</f>
        <v>0</v>
      </c>
      <c r="BD22" s="632" t="e">
        <f t="shared" si="42"/>
        <v>#DIV/0!</v>
      </c>
      <c r="BE22" s="600" t="e">
        <f t="shared" si="43"/>
        <v>#DIV/0!</v>
      </c>
      <c r="BF22" s="903">
        <f>A5_CV!V206</f>
        <v>0</v>
      </c>
      <c r="BG22" s="632" t="e">
        <f t="shared" si="44"/>
        <v>#DIV/0!</v>
      </c>
      <c r="BH22" s="600" t="e">
        <f t="shared" si="45"/>
        <v>#DIV/0!</v>
      </c>
      <c r="BI22" s="903">
        <f>A5_CV!W206</f>
        <v>0</v>
      </c>
      <c r="BJ22" s="632" t="e">
        <f t="shared" si="46"/>
        <v>#DIV/0!</v>
      </c>
      <c r="BK22" s="595" t="e">
        <f t="shared" si="47"/>
        <v>#DIV/0!</v>
      </c>
      <c r="BL22" s="885"/>
      <c r="BM22" s="893"/>
      <c r="BN22" s="890"/>
    </row>
    <row r="23" spans="1:66" ht="25.5" x14ac:dyDescent="0.2">
      <c r="A23" s="59"/>
      <c r="B23" s="61" t="s">
        <v>844</v>
      </c>
      <c r="C23" s="1486">
        <f t="shared" si="30"/>
        <v>0</v>
      </c>
      <c r="D23" s="898">
        <f>A5_CV!D222</f>
        <v>0</v>
      </c>
      <c r="E23" s="596" t="e">
        <f t="shared" si="2"/>
        <v>#DIV/0!</v>
      </c>
      <c r="F23" s="597" t="e">
        <f t="shared" si="3"/>
        <v>#DIV/0!</v>
      </c>
      <c r="G23" s="898">
        <f>A5_CV!E222</f>
        <v>0</v>
      </c>
      <c r="H23" s="596" t="e">
        <f t="shared" si="31"/>
        <v>#DIV/0!</v>
      </c>
      <c r="I23" s="597" t="e">
        <f t="shared" si="4"/>
        <v>#DIV/0!</v>
      </c>
      <c r="J23" s="898">
        <f t="shared" si="32"/>
        <v>0</v>
      </c>
      <c r="K23" s="596" t="e">
        <f t="shared" si="33"/>
        <v>#DIV/0!</v>
      </c>
      <c r="L23" s="595" t="e">
        <f t="shared" si="5"/>
        <v>#DIV/0!</v>
      </c>
      <c r="M23" s="899">
        <f>A5_CV!G222</f>
        <v>0</v>
      </c>
      <c r="N23" s="596" t="e">
        <f t="shared" si="6"/>
        <v>#DIV/0!</v>
      </c>
      <c r="O23" s="597" t="e">
        <f t="shared" si="7"/>
        <v>#DIV/0!</v>
      </c>
      <c r="P23" s="898">
        <f>A5_CV!H222</f>
        <v>0</v>
      </c>
      <c r="Q23" s="596" t="e">
        <f t="shared" si="8"/>
        <v>#DIV/0!</v>
      </c>
      <c r="R23" s="595" t="e">
        <f t="shared" si="9"/>
        <v>#DIV/0!</v>
      </c>
      <c r="S23" s="898">
        <f t="shared" si="34"/>
        <v>0</v>
      </c>
      <c r="T23" s="596" t="e">
        <f>S23/$S$41</f>
        <v>#DIV/0!</v>
      </c>
      <c r="U23" s="595" t="e">
        <f t="shared" si="11"/>
        <v>#DIV/0!</v>
      </c>
      <c r="V23" s="899">
        <f>A5_CV!J222</f>
        <v>0</v>
      </c>
      <c r="W23" s="596" t="e">
        <f t="shared" si="12"/>
        <v>#DIV/0!</v>
      </c>
      <c r="X23" s="597" t="e">
        <f t="shared" si="13"/>
        <v>#DIV/0!</v>
      </c>
      <c r="Y23" s="898">
        <f>A5_CV!K222</f>
        <v>0</v>
      </c>
      <c r="Z23" s="1362" t="e">
        <f t="shared" si="14"/>
        <v>#DIV/0!</v>
      </c>
      <c r="AA23" s="600" t="e">
        <f t="shared" si="15"/>
        <v>#DIV/0!</v>
      </c>
      <c r="AB23" s="898">
        <f t="shared" si="35"/>
        <v>0</v>
      </c>
      <c r="AC23" s="596" t="e">
        <f t="shared" si="16"/>
        <v>#DIV/0!</v>
      </c>
      <c r="AD23" s="595" t="e">
        <f t="shared" si="17"/>
        <v>#DIV/0!</v>
      </c>
      <c r="AE23" s="899">
        <f>A5_CV!M222</f>
        <v>0</v>
      </c>
      <c r="AF23" s="596" t="e">
        <f t="shared" si="18"/>
        <v>#DIV/0!</v>
      </c>
      <c r="AG23" s="597" t="e">
        <f t="shared" si="19"/>
        <v>#DIV/0!</v>
      </c>
      <c r="AH23" s="898">
        <f>A5_CV!N222</f>
        <v>0</v>
      </c>
      <c r="AI23" s="596" t="e">
        <f t="shared" si="20"/>
        <v>#DIV/0!</v>
      </c>
      <c r="AJ23" s="595" t="e">
        <f t="shared" si="21"/>
        <v>#DIV/0!</v>
      </c>
      <c r="AK23" s="898">
        <f t="shared" si="36"/>
        <v>0</v>
      </c>
      <c r="AL23" s="596" t="e">
        <f t="shared" si="22"/>
        <v>#DIV/0!</v>
      </c>
      <c r="AM23" s="595" t="e">
        <f t="shared" si="23"/>
        <v>#DIV/0!</v>
      </c>
      <c r="AN23" s="900">
        <f>A5_CV!P222</f>
        <v>0</v>
      </c>
      <c r="AO23" s="632" t="e">
        <f t="shared" si="24"/>
        <v>#DIV/0!</v>
      </c>
      <c r="AP23" s="595" t="e">
        <f t="shared" si="25"/>
        <v>#DIV/0!</v>
      </c>
      <c r="AQ23" s="900">
        <f>A5_CV!Q222</f>
        <v>0</v>
      </c>
      <c r="AR23" s="596" t="e">
        <f t="shared" si="26"/>
        <v>#DIV/0!</v>
      </c>
      <c r="AS23" s="595" t="e">
        <f t="shared" si="27"/>
        <v>#DIV/0!</v>
      </c>
      <c r="AT23" s="898">
        <f t="shared" si="37"/>
        <v>0</v>
      </c>
      <c r="AU23" s="596" t="e">
        <f t="shared" si="28"/>
        <v>#DIV/0!</v>
      </c>
      <c r="AV23" s="595" t="e">
        <f>AU23/$AT$44</f>
        <v>#DIV/0!</v>
      </c>
      <c r="AW23" s="1344">
        <f>A5_CV!S222</f>
        <v>0</v>
      </c>
      <c r="AX23" s="596" t="e">
        <f t="shared" si="38"/>
        <v>#DIV/0!</v>
      </c>
      <c r="AY23" s="595" t="e">
        <f t="shared" si="39"/>
        <v>#DIV/0!</v>
      </c>
      <c r="AZ23" s="903">
        <f>A5_CV!T222</f>
        <v>0</v>
      </c>
      <c r="BA23" s="596" t="e">
        <f t="shared" si="40"/>
        <v>#DIV/0!</v>
      </c>
      <c r="BB23" s="595" t="e">
        <f t="shared" si="41"/>
        <v>#DIV/0!</v>
      </c>
      <c r="BC23" s="903">
        <f>A5_CV!U222</f>
        <v>0</v>
      </c>
      <c r="BD23" s="632" t="e">
        <f t="shared" si="42"/>
        <v>#DIV/0!</v>
      </c>
      <c r="BE23" s="600" t="e">
        <f t="shared" si="43"/>
        <v>#DIV/0!</v>
      </c>
      <c r="BF23" s="903">
        <f>A5_CV!V222</f>
        <v>0</v>
      </c>
      <c r="BG23" s="632" t="e">
        <f t="shared" si="44"/>
        <v>#DIV/0!</v>
      </c>
      <c r="BH23" s="600" t="e">
        <f t="shared" si="45"/>
        <v>#DIV/0!</v>
      </c>
      <c r="BI23" s="903">
        <f>A5_CV!W222</f>
        <v>0</v>
      </c>
      <c r="BJ23" s="632" t="e">
        <f t="shared" si="46"/>
        <v>#DIV/0!</v>
      </c>
      <c r="BK23" s="595" t="e">
        <f t="shared" si="47"/>
        <v>#DIV/0!</v>
      </c>
      <c r="BL23" s="885"/>
      <c r="BM23" s="893"/>
      <c r="BN23" s="890"/>
    </row>
    <row r="24" spans="1:66" ht="15" customHeight="1" x14ac:dyDescent="0.2">
      <c r="A24" s="59"/>
      <c r="B24" s="61" t="s">
        <v>77</v>
      </c>
      <c r="C24" s="1486">
        <f t="shared" si="30"/>
        <v>0</v>
      </c>
      <c r="D24" s="898">
        <f>A5_CV!D223</f>
        <v>0</v>
      </c>
      <c r="E24" s="596" t="e">
        <f t="shared" si="2"/>
        <v>#DIV/0!</v>
      </c>
      <c r="F24" s="597" t="e">
        <f t="shared" si="3"/>
        <v>#DIV/0!</v>
      </c>
      <c r="G24" s="898">
        <f>A5_CV!E223</f>
        <v>0</v>
      </c>
      <c r="H24" s="596" t="e">
        <f t="shared" si="31"/>
        <v>#DIV/0!</v>
      </c>
      <c r="I24" s="597" t="e">
        <f t="shared" si="4"/>
        <v>#DIV/0!</v>
      </c>
      <c r="J24" s="898">
        <f t="shared" si="32"/>
        <v>0</v>
      </c>
      <c r="K24" s="596" t="e">
        <f t="shared" si="33"/>
        <v>#DIV/0!</v>
      </c>
      <c r="L24" s="595" t="e">
        <f t="shared" si="5"/>
        <v>#DIV/0!</v>
      </c>
      <c r="M24" s="899">
        <f>A5_CV!G223</f>
        <v>0</v>
      </c>
      <c r="N24" s="596" t="e">
        <f t="shared" si="6"/>
        <v>#DIV/0!</v>
      </c>
      <c r="O24" s="597" t="e">
        <f t="shared" si="7"/>
        <v>#DIV/0!</v>
      </c>
      <c r="P24" s="898">
        <f>A5_CV!H223</f>
        <v>0</v>
      </c>
      <c r="Q24" s="596" t="e">
        <f t="shared" si="8"/>
        <v>#DIV/0!</v>
      </c>
      <c r="R24" s="595" t="e">
        <f t="shared" si="9"/>
        <v>#DIV/0!</v>
      </c>
      <c r="S24" s="898">
        <f t="shared" si="34"/>
        <v>0</v>
      </c>
      <c r="T24" s="596" t="e">
        <f>S24/$S$41</f>
        <v>#DIV/0!</v>
      </c>
      <c r="U24" s="595" t="e">
        <f t="shared" si="11"/>
        <v>#DIV/0!</v>
      </c>
      <c r="V24" s="899">
        <f>A5_CV!J223</f>
        <v>0</v>
      </c>
      <c r="W24" s="596" t="e">
        <f t="shared" si="12"/>
        <v>#DIV/0!</v>
      </c>
      <c r="X24" s="597" t="e">
        <f t="shared" si="13"/>
        <v>#DIV/0!</v>
      </c>
      <c r="Y24" s="898">
        <f>A5_CV!K223</f>
        <v>0</v>
      </c>
      <c r="Z24" s="1362" t="e">
        <f t="shared" si="14"/>
        <v>#DIV/0!</v>
      </c>
      <c r="AA24" s="600" t="e">
        <f t="shared" si="15"/>
        <v>#DIV/0!</v>
      </c>
      <c r="AB24" s="898">
        <f t="shared" si="35"/>
        <v>0</v>
      </c>
      <c r="AC24" s="596" t="e">
        <f t="shared" si="16"/>
        <v>#DIV/0!</v>
      </c>
      <c r="AD24" s="595" t="e">
        <f t="shared" si="17"/>
        <v>#DIV/0!</v>
      </c>
      <c r="AE24" s="899">
        <f>A5_CV!M223</f>
        <v>0</v>
      </c>
      <c r="AF24" s="596" t="e">
        <f t="shared" si="18"/>
        <v>#DIV/0!</v>
      </c>
      <c r="AG24" s="597" t="e">
        <f t="shared" si="19"/>
        <v>#DIV/0!</v>
      </c>
      <c r="AH24" s="898">
        <f>A5_CV!N223</f>
        <v>0</v>
      </c>
      <c r="AI24" s="596" t="e">
        <f t="shared" si="20"/>
        <v>#DIV/0!</v>
      </c>
      <c r="AJ24" s="595" t="e">
        <f t="shared" si="21"/>
        <v>#DIV/0!</v>
      </c>
      <c r="AK24" s="898">
        <f t="shared" si="36"/>
        <v>0</v>
      </c>
      <c r="AL24" s="596" t="e">
        <f t="shared" si="22"/>
        <v>#DIV/0!</v>
      </c>
      <c r="AM24" s="595" t="e">
        <f t="shared" si="23"/>
        <v>#DIV/0!</v>
      </c>
      <c r="AN24" s="900">
        <f>A5_CV!P223</f>
        <v>0</v>
      </c>
      <c r="AO24" s="632" t="e">
        <f t="shared" si="24"/>
        <v>#DIV/0!</v>
      </c>
      <c r="AP24" s="595" t="e">
        <f t="shared" si="25"/>
        <v>#DIV/0!</v>
      </c>
      <c r="AQ24" s="900">
        <f>A5_CV!Q223</f>
        <v>0</v>
      </c>
      <c r="AR24" s="596" t="e">
        <f t="shared" si="26"/>
        <v>#DIV/0!</v>
      </c>
      <c r="AS24" s="595" t="e">
        <f t="shared" si="27"/>
        <v>#DIV/0!</v>
      </c>
      <c r="AT24" s="898">
        <f t="shared" si="37"/>
        <v>0</v>
      </c>
      <c r="AU24" s="596" t="e">
        <f t="shared" si="28"/>
        <v>#DIV/0!</v>
      </c>
      <c r="AV24" s="595" t="e">
        <f t="shared" si="29"/>
        <v>#DIV/0!</v>
      </c>
      <c r="AW24" s="894"/>
      <c r="AX24" s="886"/>
      <c r="AY24" s="892"/>
      <c r="AZ24" s="1498"/>
      <c r="BA24" s="886"/>
      <c r="BB24" s="892"/>
      <c r="BC24" s="1498"/>
      <c r="BD24" s="893"/>
      <c r="BE24" s="890"/>
      <c r="BF24" s="1498"/>
      <c r="BG24" s="893"/>
      <c r="BH24" s="890"/>
      <c r="BI24" s="1498"/>
      <c r="BJ24" s="893"/>
      <c r="BK24" s="892"/>
      <c r="BL24" s="885"/>
      <c r="BM24" s="893"/>
      <c r="BN24" s="890"/>
    </row>
    <row r="25" spans="1:66" ht="18" customHeight="1" thickBot="1" x14ac:dyDescent="0.25">
      <c r="A25" s="579"/>
      <c r="B25" s="580" t="s">
        <v>24</v>
      </c>
      <c r="C25" s="1487">
        <f t="shared" si="30"/>
        <v>0</v>
      </c>
      <c r="D25" s="1009">
        <f>A5_CV!D226</f>
        <v>0</v>
      </c>
      <c r="E25" s="601" t="e">
        <f t="shared" si="2"/>
        <v>#DIV/0!</v>
      </c>
      <c r="F25" s="625" t="e">
        <f t="shared" si="3"/>
        <v>#DIV/0!</v>
      </c>
      <c r="G25" s="1009">
        <f>A5_CV!E226</f>
        <v>0</v>
      </c>
      <c r="H25" s="601" t="e">
        <f t="shared" si="31"/>
        <v>#DIV/0!</v>
      </c>
      <c r="I25" s="625" t="e">
        <f t="shared" si="4"/>
        <v>#DIV/0!</v>
      </c>
      <c r="J25" s="898">
        <f t="shared" si="32"/>
        <v>0</v>
      </c>
      <c r="K25" s="601" t="e">
        <f t="shared" si="33"/>
        <v>#DIV/0!</v>
      </c>
      <c r="L25" s="624" t="e">
        <f t="shared" si="5"/>
        <v>#DIV/0!</v>
      </c>
      <c r="M25" s="1010">
        <f>A5_CV!G226</f>
        <v>0</v>
      </c>
      <c r="N25" s="601" t="e">
        <f t="shared" si="6"/>
        <v>#DIV/0!</v>
      </c>
      <c r="O25" s="625" t="e">
        <f t="shared" si="7"/>
        <v>#DIV/0!</v>
      </c>
      <c r="P25" s="1585">
        <f>A5_CV!H226</f>
        <v>0</v>
      </c>
      <c r="Q25" s="619" t="e">
        <f t="shared" si="8"/>
        <v>#DIV/0!</v>
      </c>
      <c r="R25" s="620" t="e">
        <f t="shared" si="9"/>
        <v>#DIV/0!</v>
      </c>
      <c r="S25" s="898">
        <f t="shared" si="34"/>
        <v>0</v>
      </c>
      <c r="T25" s="601" t="e">
        <f t="shared" si="10"/>
        <v>#DIV/0!</v>
      </c>
      <c r="U25" s="624" t="e">
        <f t="shared" si="11"/>
        <v>#DIV/0!</v>
      </c>
      <c r="V25" s="1010">
        <f>A5_CV!J226</f>
        <v>0</v>
      </c>
      <c r="W25" s="601" t="e">
        <f t="shared" si="12"/>
        <v>#DIV/0!</v>
      </c>
      <c r="X25" s="625" t="e">
        <f t="shared" si="13"/>
        <v>#DIV/0!</v>
      </c>
      <c r="Y25" s="1585">
        <f>A5_CV!K226</f>
        <v>0</v>
      </c>
      <c r="Z25" s="1586" t="e">
        <f t="shared" si="14"/>
        <v>#DIV/0!</v>
      </c>
      <c r="AA25" s="1587" t="e">
        <f t="shared" si="15"/>
        <v>#DIV/0!</v>
      </c>
      <c r="AB25" s="898">
        <f t="shared" si="35"/>
        <v>0</v>
      </c>
      <c r="AC25" s="601" t="e">
        <f t="shared" si="16"/>
        <v>#DIV/0!</v>
      </c>
      <c r="AD25" s="624" t="e">
        <f t="shared" si="17"/>
        <v>#DIV/0!</v>
      </c>
      <c r="AE25" s="1010">
        <f>A5_CV!M226</f>
        <v>0</v>
      </c>
      <c r="AF25" s="601" t="e">
        <f t="shared" si="18"/>
        <v>#DIV/0!</v>
      </c>
      <c r="AG25" s="625" t="e">
        <f t="shared" si="19"/>
        <v>#DIV/0!</v>
      </c>
      <c r="AH25" s="1585">
        <f>A5_CV!N226</f>
        <v>0</v>
      </c>
      <c r="AI25" s="619" t="e">
        <f t="shared" si="20"/>
        <v>#DIV/0!</v>
      </c>
      <c r="AJ25" s="620" t="e">
        <f t="shared" si="21"/>
        <v>#DIV/0!</v>
      </c>
      <c r="AK25" s="898">
        <f t="shared" si="36"/>
        <v>0</v>
      </c>
      <c r="AL25" s="601" t="e">
        <f t="shared" si="22"/>
        <v>#DIV/0!</v>
      </c>
      <c r="AM25" s="624" t="e">
        <f t="shared" si="23"/>
        <v>#DIV/0!</v>
      </c>
      <c r="AN25" s="901">
        <f>A5_CV!P226</f>
        <v>0</v>
      </c>
      <c r="AO25" s="636" t="e">
        <f t="shared" si="24"/>
        <v>#DIV/0!</v>
      </c>
      <c r="AP25" s="624" t="e">
        <f t="shared" si="25"/>
        <v>#DIV/0!</v>
      </c>
      <c r="AQ25" s="901">
        <f>A5_CV!Q226</f>
        <v>0</v>
      </c>
      <c r="AR25" s="601" t="e">
        <f t="shared" si="26"/>
        <v>#DIV/0!</v>
      </c>
      <c r="AS25" s="624" t="e">
        <f t="shared" si="27"/>
        <v>#DIV/0!</v>
      </c>
      <c r="AT25" s="898">
        <f t="shared" si="37"/>
        <v>0</v>
      </c>
      <c r="AU25" s="601" t="e">
        <f t="shared" si="28"/>
        <v>#DIV/0!</v>
      </c>
      <c r="AV25" s="624" t="e">
        <f t="shared" si="29"/>
        <v>#DIV/0!</v>
      </c>
      <c r="AW25" s="1410">
        <f>A5_CV!S226</f>
        <v>0</v>
      </c>
      <c r="AX25" s="601" t="e">
        <f t="shared" si="38"/>
        <v>#DIV/0!</v>
      </c>
      <c r="AY25" s="624" t="e">
        <f t="shared" si="39"/>
        <v>#DIV/0!</v>
      </c>
      <c r="AZ25" s="904">
        <f>A5_CV!T226</f>
        <v>0</v>
      </c>
      <c r="BA25" s="619" t="e">
        <f t="shared" si="40"/>
        <v>#DIV/0!</v>
      </c>
      <c r="BB25" s="620" t="e">
        <f t="shared" si="41"/>
        <v>#DIV/0!</v>
      </c>
      <c r="BC25" s="904">
        <f>A5_CV!U226</f>
        <v>0</v>
      </c>
      <c r="BD25" s="905" t="e">
        <f t="shared" si="42"/>
        <v>#DIV/0!</v>
      </c>
      <c r="BE25" s="906" t="e">
        <f t="shared" si="43"/>
        <v>#DIV/0!</v>
      </c>
      <c r="BF25" s="904">
        <f>A5_CV!V226</f>
        <v>0</v>
      </c>
      <c r="BG25" s="633" t="e">
        <f t="shared" si="44"/>
        <v>#DIV/0!</v>
      </c>
      <c r="BH25" s="620" t="e">
        <f t="shared" si="45"/>
        <v>#DIV/0!</v>
      </c>
      <c r="BI25" s="904">
        <f>A5_CV!W226</f>
        <v>0</v>
      </c>
      <c r="BJ25" s="619" t="e">
        <f t="shared" si="46"/>
        <v>#DIV/0!</v>
      </c>
      <c r="BK25" s="620" t="e">
        <f t="shared" si="47"/>
        <v>#DIV/0!</v>
      </c>
      <c r="BL25" s="887"/>
      <c r="BM25" s="1230"/>
      <c r="BN25" s="891"/>
    </row>
    <row r="26" spans="1:66" s="35" customFormat="1" ht="15" x14ac:dyDescent="0.2">
      <c r="A26" s="60" t="s">
        <v>16</v>
      </c>
      <c r="B26" s="745" t="s">
        <v>23</v>
      </c>
      <c r="C26" s="1489">
        <f t="shared" si="30"/>
        <v>0</v>
      </c>
      <c r="D26" s="641">
        <f>SUM(D27:D33)</f>
        <v>0</v>
      </c>
      <c r="E26" s="598" t="e">
        <f t="shared" si="2"/>
        <v>#DIV/0!</v>
      </c>
      <c r="F26" s="618" t="e">
        <f t="shared" si="3"/>
        <v>#DIV/0!</v>
      </c>
      <c r="G26" s="638">
        <f>SUM(G27:G33)</f>
        <v>0</v>
      </c>
      <c r="H26" s="598" t="e">
        <f t="shared" si="31"/>
        <v>#DIV/0!</v>
      </c>
      <c r="I26" s="618" t="e">
        <f t="shared" si="4"/>
        <v>#DIV/0!</v>
      </c>
      <c r="J26" s="638">
        <f>SUM(J27:J33)</f>
        <v>0</v>
      </c>
      <c r="K26" s="598" t="e">
        <f t="shared" si="33"/>
        <v>#DIV/0!</v>
      </c>
      <c r="L26" s="617" t="e">
        <f t="shared" si="5"/>
        <v>#DIV/0!</v>
      </c>
      <c r="M26" s="638">
        <f>SUM(M27:M33)</f>
        <v>0</v>
      </c>
      <c r="N26" s="598" t="e">
        <f t="shared" si="6"/>
        <v>#DIV/0!</v>
      </c>
      <c r="O26" s="618" t="e">
        <f t="shared" si="7"/>
        <v>#DIV/0!</v>
      </c>
      <c r="P26" s="638">
        <f>SUM(P27:P33)</f>
        <v>0</v>
      </c>
      <c r="Q26" s="598" t="e">
        <f t="shared" si="8"/>
        <v>#DIV/0!</v>
      </c>
      <c r="R26" s="618" t="e">
        <f t="shared" si="9"/>
        <v>#DIV/0!</v>
      </c>
      <c r="S26" s="638">
        <f>SUM(S27:S33)</f>
        <v>0</v>
      </c>
      <c r="T26" s="598" t="e">
        <f t="shared" si="10"/>
        <v>#DIV/0!</v>
      </c>
      <c r="U26" s="617" t="e">
        <f t="shared" si="11"/>
        <v>#DIV/0!</v>
      </c>
      <c r="V26" s="638">
        <f>SUM(V27:V33)</f>
        <v>0</v>
      </c>
      <c r="W26" s="598" t="e">
        <f t="shared" si="12"/>
        <v>#DIV/0!</v>
      </c>
      <c r="X26" s="618" t="e">
        <f t="shared" si="13"/>
        <v>#DIV/0!</v>
      </c>
      <c r="Y26" s="638">
        <f>SUM(Y27:Y33)</f>
        <v>0</v>
      </c>
      <c r="Z26" s="1443" t="e">
        <f t="shared" si="14"/>
        <v>#DIV/0!</v>
      </c>
      <c r="AA26" s="599" t="e">
        <f t="shared" si="15"/>
        <v>#DIV/0!</v>
      </c>
      <c r="AB26" s="638">
        <f>SUM(AB27:AB33)</f>
        <v>0</v>
      </c>
      <c r="AC26" s="598" t="e">
        <f t="shared" si="16"/>
        <v>#DIV/0!</v>
      </c>
      <c r="AD26" s="617" t="e">
        <f t="shared" si="17"/>
        <v>#DIV/0!</v>
      </c>
      <c r="AE26" s="638">
        <f>SUM(AE27:AE33)</f>
        <v>0</v>
      </c>
      <c r="AF26" s="598" t="e">
        <f t="shared" si="18"/>
        <v>#DIV/0!</v>
      </c>
      <c r="AG26" s="618" t="e">
        <f t="shared" si="19"/>
        <v>#DIV/0!</v>
      </c>
      <c r="AH26" s="638">
        <f>SUM(AH27:AH33)</f>
        <v>0</v>
      </c>
      <c r="AI26" s="598" t="e">
        <f t="shared" si="20"/>
        <v>#DIV/0!</v>
      </c>
      <c r="AJ26" s="617" t="e">
        <f t="shared" si="21"/>
        <v>#DIV/0!</v>
      </c>
      <c r="AK26" s="638">
        <f>SUM(AK27:AK33)</f>
        <v>0</v>
      </c>
      <c r="AL26" s="598" t="e">
        <f t="shared" si="22"/>
        <v>#DIV/0!</v>
      </c>
      <c r="AM26" s="617" t="e">
        <f t="shared" si="23"/>
        <v>#DIV/0!</v>
      </c>
      <c r="AN26" s="603">
        <f>SUM(AN27:AN33)</f>
        <v>0</v>
      </c>
      <c r="AO26" s="631" t="e">
        <f t="shared" si="24"/>
        <v>#DIV/0!</v>
      </c>
      <c r="AP26" s="617" t="e">
        <f t="shared" si="25"/>
        <v>#DIV/0!</v>
      </c>
      <c r="AQ26" s="638">
        <f>SUM(AQ27:AQ33)</f>
        <v>0</v>
      </c>
      <c r="AR26" s="598" t="e">
        <f t="shared" si="26"/>
        <v>#DIV/0!</v>
      </c>
      <c r="AS26" s="617" t="e">
        <f t="shared" si="27"/>
        <v>#DIV/0!</v>
      </c>
      <c r="AT26" s="638">
        <f>SUM(AT27:AT33)</f>
        <v>0</v>
      </c>
      <c r="AU26" s="598" t="e">
        <f t="shared" si="28"/>
        <v>#DIV/0!</v>
      </c>
      <c r="AV26" s="617" t="e">
        <f t="shared" si="29"/>
        <v>#DIV/0!</v>
      </c>
      <c r="AW26" s="908">
        <f>SUM(AW27:AW33)</f>
        <v>0</v>
      </c>
      <c r="AX26" s="598" t="e">
        <f t="shared" si="38"/>
        <v>#DIV/0!</v>
      </c>
      <c r="AY26" s="617" t="e">
        <f t="shared" si="39"/>
        <v>#DIV/0!</v>
      </c>
      <c r="AZ26" s="259">
        <f>SUM(AZ27:AZ33)</f>
        <v>0</v>
      </c>
      <c r="BA26" s="608" t="e">
        <f t="shared" si="40"/>
        <v>#DIV/0!</v>
      </c>
      <c r="BB26" s="613" t="e">
        <f t="shared" si="41"/>
        <v>#DIV/0!</v>
      </c>
      <c r="BC26" s="269">
        <f>SUM(BC27:BC33)</f>
        <v>0</v>
      </c>
      <c r="BD26" s="634" t="e">
        <f t="shared" si="42"/>
        <v>#DIV/0!</v>
      </c>
      <c r="BE26" s="613" t="e">
        <f t="shared" si="43"/>
        <v>#DIV/0!</v>
      </c>
      <c r="BF26" s="269">
        <f>SUM(BF27:BF33)</f>
        <v>0</v>
      </c>
      <c r="BG26" s="634" t="e">
        <f t="shared" si="44"/>
        <v>#DIV/0!</v>
      </c>
      <c r="BH26" s="613" t="e">
        <f t="shared" si="45"/>
        <v>#DIV/0!</v>
      </c>
      <c r="BI26" s="603">
        <f>SUM(BI27:BI33)</f>
        <v>0</v>
      </c>
      <c r="BJ26" s="598" t="e">
        <f t="shared" si="46"/>
        <v>#DIV/0!</v>
      </c>
      <c r="BK26" s="617" t="e">
        <f t="shared" si="47"/>
        <v>#DIV/0!</v>
      </c>
      <c r="BL26" s="269">
        <f>SUM(BL27:BL33)</f>
        <v>0</v>
      </c>
      <c r="BM26" s="634" t="e">
        <f t="shared" ref="BM26:BM40" si="48">BL26/$BL$41</f>
        <v>#DIV/0!</v>
      </c>
      <c r="BN26" s="609" t="e">
        <f t="shared" ref="BN26:BN40" si="49">BM26/$BL$44</f>
        <v>#DIV/0!</v>
      </c>
    </row>
    <row r="27" spans="1:66" s="583" customFormat="1" ht="14.25" x14ac:dyDescent="0.25">
      <c r="A27" s="582" t="s">
        <v>35</v>
      </c>
      <c r="B27" s="1478" t="s">
        <v>181</v>
      </c>
      <c r="C27" s="1486">
        <f t="shared" si="30"/>
        <v>0</v>
      </c>
      <c r="D27" s="899">
        <f>A6_CF_Propus!H13</f>
        <v>0</v>
      </c>
      <c r="E27" s="596" t="e">
        <f t="shared" si="2"/>
        <v>#DIV/0!</v>
      </c>
      <c r="F27" s="597" t="e">
        <f t="shared" si="3"/>
        <v>#DIV/0!</v>
      </c>
      <c r="G27" s="1341">
        <f>A6_CF_Propus!H51</f>
        <v>0</v>
      </c>
      <c r="H27" s="596" t="e">
        <f t="shared" si="31"/>
        <v>#DIV/0!</v>
      </c>
      <c r="I27" s="597" t="e">
        <f t="shared" si="4"/>
        <v>#DIV/0!</v>
      </c>
      <c r="J27" s="898">
        <f>IF(G27=0,0,D27-G27)</f>
        <v>0</v>
      </c>
      <c r="K27" s="596" t="e">
        <f t="shared" si="33"/>
        <v>#DIV/0!</v>
      </c>
      <c r="L27" s="595" t="e">
        <f t="shared" si="5"/>
        <v>#DIV/0!</v>
      </c>
      <c r="M27" s="898">
        <f>A6_CF_Propus!K13</f>
        <v>0</v>
      </c>
      <c r="N27" s="596" t="e">
        <f t="shared" si="6"/>
        <v>#DIV/0!</v>
      </c>
      <c r="O27" s="597" t="e">
        <f t="shared" si="7"/>
        <v>#DIV/0!</v>
      </c>
      <c r="P27" s="1343">
        <f>A6_CF_Propus!K51</f>
        <v>0</v>
      </c>
      <c r="Q27" s="596" t="e">
        <f t="shared" si="8"/>
        <v>#DIV/0!</v>
      </c>
      <c r="R27" s="597" t="e">
        <f t="shared" si="9"/>
        <v>#DIV/0!</v>
      </c>
      <c r="S27" s="898">
        <f>IF(P27=0,0,M27-P27)</f>
        <v>0</v>
      </c>
      <c r="T27" s="596" t="e">
        <f>S27/$S$41</f>
        <v>#DIV/0!</v>
      </c>
      <c r="U27" s="595" t="e">
        <f>T27/$S$44</f>
        <v>#DIV/0!</v>
      </c>
      <c r="V27" s="898">
        <f>A6_CF_Propus!N13</f>
        <v>0</v>
      </c>
      <c r="W27" s="596" t="e">
        <f t="shared" si="12"/>
        <v>#DIV/0!</v>
      </c>
      <c r="X27" s="597" t="e">
        <f t="shared" si="13"/>
        <v>#DIV/0!</v>
      </c>
      <c r="Y27" s="1343">
        <f>A6_CF_Propus!N51</f>
        <v>0</v>
      </c>
      <c r="Z27" s="1362" t="e">
        <f t="shared" si="14"/>
        <v>#DIV/0!</v>
      </c>
      <c r="AA27" s="600" t="e">
        <f t="shared" si="15"/>
        <v>#DIV/0!</v>
      </c>
      <c r="AB27" s="898">
        <f>IF(Y27=0,0,V27-Y27)</f>
        <v>0</v>
      </c>
      <c r="AC27" s="596" t="e">
        <f t="shared" si="16"/>
        <v>#DIV/0!</v>
      </c>
      <c r="AD27" s="595" t="e">
        <f t="shared" si="17"/>
        <v>#DIV/0!</v>
      </c>
      <c r="AE27" s="898">
        <f>A6_CF_Propus!Q13</f>
        <v>0</v>
      </c>
      <c r="AF27" s="596" t="e">
        <f t="shared" si="18"/>
        <v>#DIV/0!</v>
      </c>
      <c r="AG27" s="597" t="e">
        <f t="shared" si="19"/>
        <v>#DIV/0!</v>
      </c>
      <c r="AH27" s="1343">
        <f>A6_CF_Propus!Q51</f>
        <v>0</v>
      </c>
      <c r="AI27" s="596" t="e">
        <f t="shared" si="20"/>
        <v>#DIV/0!</v>
      </c>
      <c r="AJ27" s="595" t="e">
        <f t="shared" si="21"/>
        <v>#DIV/0!</v>
      </c>
      <c r="AK27" s="898">
        <f>IF(AH27=0,0,AE27-AH27)</f>
        <v>0</v>
      </c>
      <c r="AL27" s="596" t="e">
        <f t="shared" si="22"/>
        <v>#DIV/0!</v>
      </c>
      <c r="AM27" s="595" t="e">
        <f t="shared" si="23"/>
        <v>#DIV/0!</v>
      </c>
      <c r="AN27" s="900">
        <f>A6_CF_Propus!T13</f>
        <v>0</v>
      </c>
      <c r="AO27" s="632" t="e">
        <f t="shared" si="24"/>
        <v>#DIV/0!</v>
      </c>
      <c r="AP27" s="595" t="e">
        <f t="shared" si="25"/>
        <v>#DIV/0!</v>
      </c>
      <c r="AQ27" s="1343">
        <f>A6_CF_Propus!T51</f>
        <v>0</v>
      </c>
      <c r="AR27" s="596" t="e">
        <f t="shared" si="26"/>
        <v>#DIV/0!</v>
      </c>
      <c r="AS27" s="595" t="e">
        <f t="shared" si="27"/>
        <v>#DIV/0!</v>
      </c>
      <c r="AT27" s="898">
        <f>IF(AQ27=0,0,AN27-AQ27)</f>
        <v>0</v>
      </c>
      <c r="AU27" s="596" t="e">
        <f t="shared" si="28"/>
        <v>#DIV/0!</v>
      </c>
      <c r="AV27" s="595" t="e">
        <f t="shared" si="29"/>
        <v>#DIV/0!</v>
      </c>
      <c r="AW27" s="947">
        <f>A6_CF_Propus!W13</f>
        <v>0</v>
      </c>
      <c r="AX27" s="596" t="e">
        <f t="shared" si="38"/>
        <v>#DIV/0!</v>
      </c>
      <c r="AY27" s="595" t="e">
        <f t="shared" si="39"/>
        <v>#DIV/0!</v>
      </c>
      <c r="AZ27" s="898">
        <f>A6_CF_Propus!Z13</f>
        <v>0</v>
      </c>
      <c r="BA27" s="596" t="e">
        <f t="shared" si="40"/>
        <v>#DIV/0!</v>
      </c>
      <c r="BB27" s="595" t="e">
        <f t="shared" si="41"/>
        <v>#DIV/0!</v>
      </c>
      <c r="BC27" s="900">
        <f>A6_CF_Propus!AC13</f>
        <v>0</v>
      </c>
      <c r="BD27" s="632" t="e">
        <f t="shared" si="42"/>
        <v>#DIV/0!</v>
      </c>
      <c r="BE27" s="595" t="e">
        <f t="shared" si="43"/>
        <v>#DIV/0!</v>
      </c>
      <c r="BF27" s="900">
        <f>A6_CF_Propus!AF13</f>
        <v>0</v>
      </c>
      <c r="BG27" s="632" t="e">
        <f t="shared" si="44"/>
        <v>#DIV/0!</v>
      </c>
      <c r="BH27" s="595" t="e">
        <f t="shared" si="45"/>
        <v>#DIV/0!</v>
      </c>
      <c r="BI27" s="898">
        <f>A6_CF_Propus!AI13</f>
        <v>0</v>
      </c>
      <c r="BJ27" s="596" t="e">
        <f t="shared" si="46"/>
        <v>#DIV/0!</v>
      </c>
      <c r="BK27" s="600" t="e">
        <f t="shared" si="47"/>
        <v>#DIV/0!</v>
      </c>
      <c r="BL27" s="900">
        <f>A6_CF_Propus!AL13</f>
        <v>0</v>
      </c>
      <c r="BM27" s="632" t="e">
        <f t="shared" si="48"/>
        <v>#DIV/0!</v>
      </c>
      <c r="BN27" s="600" t="e">
        <f t="shared" si="49"/>
        <v>#DIV/0!</v>
      </c>
    </row>
    <row r="28" spans="1:66" s="583" customFormat="1" ht="14.25" x14ac:dyDescent="0.25">
      <c r="A28" s="581" t="s">
        <v>36</v>
      </c>
      <c r="B28" s="1478" t="s">
        <v>286</v>
      </c>
      <c r="C28" s="1486">
        <f t="shared" si="30"/>
        <v>0</v>
      </c>
      <c r="D28" s="899">
        <f>A6_CF_Propus!H28</f>
        <v>0</v>
      </c>
      <c r="E28" s="596" t="e">
        <f t="shared" si="2"/>
        <v>#DIV/0!</v>
      </c>
      <c r="F28" s="597" t="e">
        <f t="shared" si="3"/>
        <v>#DIV/0!</v>
      </c>
      <c r="G28" s="1341">
        <f>A6_CF_Propus!H66</f>
        <v>0</v>
      </c>
      <c r="H28" s="596" t="e">
        <f t="shared" si="31"/>
        <v>#DIV/0!</v>
      </c>
      <c r="I28" s="597" t="e">
        <f t="shared" si="4"/>
        <v>#DIV/0!</v>
      </c>
      <c r="J28" s="898">
        <f t="shared" ref="J28:J33" si="50">IF(G28=0,0,D28-G28)</f>
        <v>0</v>
      </c>
      <c r="K28" s="596" t="e">
        <f t="shared" si="33"/>
        <v>#DIV/0!</v>
      </c>
      <c r="L28" s="595" t="e">
        <f t="shared" si="5"/>
        <v>#DIV/0!</v>
      </c>
      <c r="M28" s="898">
        <f>A6_CF_Propus!K28</f>
        <v>0</v>
      </c>
      <c r="N28" s="596" t="e">
        <f t="shared" si="6"/>
        <v>#DIV/0!</v>
      </c>
      <c r="O28" s="597" t="e">
        <f t="shared" si="7"/>
        <v>#DIV/0!</v>
      </c>
      <c r="P28" s="1343">
        <f>A6_CF_Propus!K66</f>
        <v>0</v>
      </c>
      <c r="Q28" s="596" t="e">
        <f t="shared" si="8"/>
        <v>#DIV/0!</v>
      </c>
      <c r="R28" s="597" t="e">
        <f t="shared" si="9"/>
        <v>#DIV/0!</v>
      </c>
      <c r="S28" s="898">
        <f t="shared" ref="S28:S33" si="51">IF(P28=0,0,M28-P28)</f>
        <v>0</v>
      </c>
      <c r="T28" s="596" t="e">
        <f t="shared" si="10"/>
        <v>#DIV/0!</v>
      </c>
      <c r="U28" s="595" t="e">
        <f t="shared" si="11"/>
        <v>#DIV/0!</v>
      </c>
      <c r="V28" s="898">
        <f>A6_CF_Propus!N28</f>
        <v>0</v>
      </c>
      <c r="W28" s="596" t="e">
        <f t="shared" si="12"/>
        <v>#DIV/0!</v>
      </c>
      <c r="X28" s="597" t="e">
        <f t="shared" si="13"/>
        <v>#DIV/0!</v>
      </c>
      <c r="Y28" s="1343">
        <f>A6_CF_Propus!N66</f>
        <v>0</v>
      </c>
      <c r="Z28" s="1362" t="e">
        <f t="shared" si="14"/>
        <v>#DIV/0!</v>
      </c>
      <c r="AA28" s="600" t="e">
        <f t="shared" si="15"/>
        <v>#DIV/0!</v>
      </c>
      <c r="AB28" s="898">
        <f t="shared" ref="AB28:AB33" si="52">IF(Y28=0,0,V28-Y28)</f>
        <v>0</v>
      </c>
      <c r="AC28" s="596" t="e">
        <f t="shared" si="16"/>
        <v>#DIV/0!</v>
      </c>
      <c r="AD28" s="595" t="e">
        <f t="shared" si="17"/>
        <v>#DIV/0!</v>
      </c>
      <c r="AE28" s="898">
        <f>A6_CF_Propus!Q28</f>
        <v>0</v>
      </c>
      <c r="AF28" s="596" t="e">
        <f t="shared" si="18"/>
        <v>#DIV/0!</v>
      </c>
      <c r="AG28" s="597" t="e">
        <f t="shared" si="19"/>
        <v>#DIV/0!</v>
      </c>
      <c r="AH28" s="1343">
        <f>A6_CF_Propus!Q66</f>
        <v>0</v>
      </c>
      <c r="AI28" s="596" t="e">
        <f t="shared" si="20"/>
        <v>#DIV/0!</v>
      </c>
      <c r="AJ28" s="595" t="e">
        <f t="shared" si="21"/>
        <v>#DIV/0!</v>
      </c>
      <c r="AK28" s="898">
        <f t="shared" ref="AK28:AK33" si="53">IF(AH28=0,0,AE28-AH28)</f>
        <v>0</v>
      </c>
      <c r="AL28" s="596" t="e">
        <f t="shared" si="22"/>
        <v>#DIV/0!</v>
      </c>
      <c r="AM28" s="595" t="e">
        <f t="shared" si="23"/>
        <v>#DIV/0!</v>
      </c>
      <c r="AN28" s="947">
        <f>A6_CF_Propus!T28</f>
        <v>0</v>
      </c>
      <c r="AO28" s="632" t="e">
        <f t="shared" si="24"/>
        <v>#DIV/0!</v>
      </c>
      <c r="AP28" s="595" t="e">
        <f t="shared" si="25"/>
        <v>#DIV/0!</v>
      </c>
      <c r="AQ28" s="1343">
        <f>A6_CF_Propus!T66</f>
        <v>0</v>
      </c>
      <c r="AR28" s="596" t="e">
        <f t="shared" si="26"/>
        <v>#DIV/0!</v>
      </c>
      <c r="AS28" s="595" t="e">
        <f t="shared" si="27"/>
        <v>#DIV/0!</v>
      </c>
      <c r="AT28" s="898">
        <f t="shared" ref="AT28:AT33" si="54">IF(AQ28=0,0,AN28-AQ28)</f>
        <v>0</v>
      </c>
      <c r="AU28" s="596" t="e">
        <f t="shared" si="28"/>
        <v>#DIV/0!</v>
      </c>
      <c r="AV28" s="595" t="e">
        <f t="shared" si="29"/>
        <v>#DIV/0!</v>
      </c>
      <c r="AW28" s="947">
        <f>A6_CF_Propus!W28</f>
        <v>0</v>
      </c>
      <c r="AX28" s="596" t="e">
        <f t="shared" si="38"/>
        <v>#DIV/0!</v>
      </c>
      <c r="AY28" s="595" t="e">
        <f t="shared" si="39"/>
        <v>#DIV/0!</v>
      </c>
      <c r="AZ28" s="898">
        <f>A6_CF_Propus!Z28</f>
        <v>0</v>
      </c>
      <c r="BA28" s="596" t="e">
        <f t="shared" si="40"/>
        <v>#DIV/0!</v>
      </c>
      <c r="BB28" s="595" t="e">
        <f t="shared" si="41"/>
        <v>#DIV/0!</v>
      </c>
      <c r="BC28" s="900">
        <f>A6_CF_Propus!AC28</f>
        <v>0</v>
      </c>
      <c r="BD28" s="632" t="e">
        <f t="shared" si="42"/>
        <v>#DIV/0!</v>
      </c>
      <c r="BE28" s="595" t="e">
        <f t="shared" si="43"/>
        <v>#DIV/0!</v>
      </c>
      <c r="BF28" s="900">
        <f>A6_CF_Propus!AF28</f>
        <v>0</v>
      </c>
      <c r="BG28" s="632" t="e">
        <f t="shared" si="44"/>
        <v>#DIV/0!</v>
      </c>
      <c r="BH28" s="595" t="e">
        <f t="shared" si="45"/>
        <v>#DIV/0!</v>
      </c>
      <c r="BI28" s="898">
        <f>A6_CF_Propus!AI28</f>
        <v>0</v>
      </c>
      <c r="BJ28" s="596" t="e">
        <f t="shared" si="46"/>
        <v>#DIV/0!</v>
      </c>
      <c r="BK28" s="595" t="e">
        <f t="shared" si="47"/>
        <v>#DIV/0!</v>
      </c>
      <c r="BL28" s="900">
        <f>A6_CF_Propus!AL28</f>
        <v>0</v>
      </c>
      <c r="BM28" s="632" t="e">
        <f t="shared" si="48"/>
        <v>#DIV/0!</v>
      </c>
      <c r="BN28" s="600" t="e">
        <f t="shared" si="49"/>
        <v>#DIV/0!</v>
      </c>
    </row>
    <row r="29" spans="1:66" s="583" customFormat="1" ht="14.25" x14ac:dyDescent="0.25">
      <c r="A29" s="581" t="s">
        <v>37</v>
      </c>
      <c r="B29" s="1478" t="s">
        <v>17</v>
      </c>
      <c r="C29" s="1486">
        <f t="shared" si="30"/>
        <v>0</v>
      </c>
      <c r="D29" s="899">
        <f>A6_CF_Propus!H32</f>
        <v>0</v>
      </c>
      <c r="E29" s="596" t="e">
        <f t="shared" si="2"/>
        <v>#DIV/0!</v>
      </c>
      <c r="F29" s="597" t="e">
        <f t="shared" si="3"/>
        <v>#DIV/0!</v>
      </c>
      <c r="G29" s="1341">
        <f>A6_CF_Propus!H70</f>
        <v>0</v>
      </c>
      <c r="H29" s="596" t="e">
        <f t="shared" si="31"/>
        <v>#DIV/0!</v>
      </c>
      <c r="I29" s="597" t="e">
        <f t="shared" si="4"/>
        <v>#DIV/0!</v>
      </c>
      <c r="J29" s="898">
        <f t="shared" si="50"/>
        <v>0</v>
      </c>
      <c r="K29" s="596" t="e">
        <f t="shared" si="33"/>
        <v>#DIV/0!</v>
      </c>
      <c r="L29" s="595" t="e">
        <f t="shared" si="5"/>
        <v>#DIV/0!</v>
      </c>
      <c r="M29" s="898">
        <f>A6_CF_Propus!K32</f>
        <v>0</v>
      </c>
      <c r="N29" s="596" t="e">
        <f t="shared" si="6"/>
        <v>#DIV/0!</v>
      </c>
      <c r="O29" s="597" t="e">
        <f t="shared" si="7"/>
        <v>#DIV/0!</v>
      </c>
      <c r="P29" s="1343">
        <f>A6_CF_Propus!K70</f>
        <v>0</v>
      </c>
      <c r="Q29" s="596" t="e">
        <f t="shared" si="8"/>
        <v>#DIV/0!</v>
      </c>
      <c r="R29" s="597" t="e">
        <f t="shared" si="9"/>
        <v>#DIV/0!</v>
      </c>
      <c r="S29" s="898">
        <f t="shared" si="51"/>
        <v>0</v>
      </c>
      <c r="T29" s="596" t="e">
        <f t="shared" si="10"/>
        <v>#DIV/0!</v>
      </c>
      <c r="U29" s="595" t="e">
        <f t="shared" si="11"/>
        <v>#DIV/0!</v>
      </c>
      <c r="V29" s="898">
        <f>A6_CF_Propus!N32</f>
        <v>0</v>
      </c>
      <c r="W29" s="596" t="e">
        <f t="shared" si="12"/>
        <v>#DIV/0!</v>
      </c>
      <c r="X29" s="597" t="e">
        <f t="shared" si="13"/>
        <v>#DIV/0!</v>
      </c>
      <c r="Y29" s="1343">
        <f>A6_CF_Propus!N70</f>
        <v>0</v>
      </c>
      <c r="Z29" s="1362" t="e">
        <f t="shared" si="14"/>
        <v>#DIV/0!</v>
      </c>
      <c r="AA29" s="600" t="e">
        <f t="shared" si="15"/>
        <v>#DIV/0!</v>
      </c>
      <c r="AB29" s="898">
        <f t="shared" si="52"/>
        <v>0</v>
      </c>
      <c r="AC29" s="596" t="e">
        <f t="shared" si="16"/>
        <v>#DIV/0!</v>
      </c>
      <c r="AD29" s="595" t="e">
        <f t="shared" si="17"/>
        <v>#DIV/0!</v>
      </c>
      <c r="AE29" s="898">
        <f>A6_CF_Propus!Q32</f>
        <v>0</v>
      </c>
      <c r="AF29" s="596" t="e">
        <f t="shared" si="18"/>
        <v>#DIV/0!</v>
      </c>
      <c r="AG29" s="597" t="e">
        <f t="shared" si="19"/>
        <v>#DIV/0!</v>
      </c>
      <c r="AH29" s="1343">
        <f>A6_CF_Propus!Q70</f>
        <v>0</v>
      </c>
      <c r="AI29" s="596" t="e">
        <f>AH29/$AH$41</f>
        <v>#DIV/0!</v>
      </c>
      <c r="AJ29" s="595" t="e">
        <f t="shared" si="21"/>
        <v>#DIV/0!</v>
      </c>
      <c r="AK29" s="898">
        <f t="shared" si="53"/>
        <v>0</v>
      </c>
      <c r="AL29" s="596" t="e">
        <f t="shared" si="22"/>
        <v>#DIV/0!</v>
      </c>
      <c r="AM29" s="595" t="e">
        <f t="shared" si="23"/>
        <v>#DIV/0!</v>
      </c>
      <c r="AN29" s="947">
        <f>A6_CF_Propus!T32</f>
        <v>0</v>
      </c>
      <c r="AO29" s="632" t="e">
        <f t="shared" si="24"/>
        <v>#DIV/0!</v>
      </c>
      <c r="AP29" s="595" t="e">
        <f t="shared" si="25"/>
        <v>#DIV/0!</v>
      </c>
      <c r="AQ29" s="1343">
        <f>A6_CF_Propus!T70</f>
        <v>0</v>
      </c>
      <c r="AR29" s="596" t="e">
        <f t="shared" si="26"/>
        <v>#DIV/0!</v>
      </c>
      <c r="AS29" s="595" t="e">
        <f t="shared" si="27"/>
        <v>#DIV/0!</v>
      </c>
      <c r="AT29" s="898">
        <f t="shared" si="54"/>
        <v>0</v>
      </c>
      <c r="AU29" s="596" t="e">
        <f t="shared" si="28"/>
        <v>#DIV/0!</v>
      </c>
      <c r="AV29" s="595" t="e">
        <f t="shared" si="29"/>
        <v>#DIV/0!</v>
      </c>
      <c r="AW29" s="947">
        <f>A6_CF_Propus!W32</f>
        <v>0</v>
      </c>
      <c r="AX29" s="596" t="e">
        <f t="shared" si="38"/>
        <v>#DIV/0!</v>
      </c>
      <c r="AY29" s="595" t="e">
        <f t="shared" si="39"/>
        <v>#DIV/0!</v>
      </c>
      <c r="AZ29" s="898">
        <f>A6_CF_Propus!Z32</f>
        <v>0</v>
      </c>
      <c r="BA29" s="596" t="e">
        <f t="shared" si="40"/>
        <v>#DIV/0!</v>
      </c>
      <c r="BB29" s="595" t="e">
        <f t="shared" si="41"/>
        <v>#DIV/0!</v>
      </c>
      <c r="BC29" s="900">
        <f>A6_CF_Propus!AC32</f>
        <v>0</v>
      </c>
      <c r="BD29" s="632" t="e">
        <f t="shared" si="42"/>
        <v>#DIV/0!</v>
      </c>
      <c r="BE29" s="595" t="e">
        <f t="shared" si="43"/>
        <v>#DIV/0!</v>
      </c>
      <c r="BF29" s="900">
        <f>A6_CF_Propus!AF32</f>
        <v>0</v>
      </c>
      <c r="BG29" s="632" t="e">
        <f t="shared" si="44"/>
        <v>#DIV/0!</v>
      </c>
      <c r="BH29" s="595" t="e">
        <f t="shared" si="45"/>
        <v>#DIV/0!</v>
      </c>
      <c r="BI29" s="898">
        <f>A6_CF_Propus!AI32</f>
        <v>0</v>
      </c>
      <c r="BJ29" s="596" t="e">
        <f t="shared" si="46"/>
        <v>#DIV/0!</v>
      </c>
      <c r="BK29" s="595" t="e">
        <f t="shared" si="47"/>
        <v>#DIV/0!</v>
      </c>
      <c r="BL29" s="900">
        <f>A6_CF_Propus!AL32</f>
        <v>0</v>
      </c>
      <c r="BM29" s="632" t="e">
        <f t="shared" si="48"/>
        <v>#DIV/0!</v>
      </c>
      <c r="BN29" s="600" t="e">
        <f t="shared" si="49"/>
        <v>#DIV/0!</v>
      </c>
    </row>
    <row r="30" spans="1:66" s="583" customFormat="1" ht="14.25" x14ac:dyDescent="0.25">
      <c r="A30" s="581" t="s">
        <v>38</v>
      </c>
      <c r="B30" s="1480" t="s">
        <v>109</v>
      </c>
      <c r="C30" s="1486">
        <f t="shared" si="30"/>
        <v>0</v>
      </c>
      <c r="D30" s="899">
        <f>A6_CF_Propus!H33</f>
        <v>0</v>
      </c>
      <c r="E30" s="596" t="e">
        <f t="shared" si="2"/>
        <v>#DIV/0!</v>
      </c>
      <c r="F30" s="597" t="e">
        <f t="shared" si="3"/>
        <v>#DIV/0!</v>
      </c>
      <c r="G30" s="1341">
        <f>A6_CF_Propus!H71</f>
        <v>0</v>
      </c>
      <c r="H30" s="596" t="e">
        <f t="shared" si="31"/>
        <v>#DIV/0!</v>
      </c>
      <c r="I30" s="597" t="e">
        <f t="shared" si="4"/>
        <v>#DIV/0!</v>
      </c>
      <c r="J30" s="898">
        <f t="shared" si="50"/>
        <v>0</v>
      </c>
      <c r="K30" s="596" t="e">
        <f t="shared" si="33"/>
        <v>#DIV/0!</v>
      </c>
      <c r="L30" s="595" t="e">
        <f t="shared" si="5"/>
        <v>#DIV/0!</v>
      </c>
      <c r="M30" s="898">
        <f>A6_CF_Propus!K33</f>
        <v>0</v>
      </c>
      <c r="N30" s="596" t="e">
        <f t="shared" si="6"/>
        <v>#DIV/0!</v>
      </c>
      <c r="O30" s="597" t="e">
        <f t="shared" si="7"/>
        <v>#DIV/0!</v>
      </c>
      <c r="P30" s="1343">
        <f>A6_CF_Propus!K71</f>
        <v>0</v>
      </c>
      <c r="Q30" s="596" t="e">
        <f t="shared" si="8"/>
        <v>#DIV/0!</v>
      </c>
      <c r="R30" s="597" t="e">
        <f t="shared" si="9"/>
        <v>#DIV/0!</v>
      </c>
      <c r="S30" s="898">
        <f t="shared" si="51"/>
        <v>0</v>
      </c>
      <c r="T30" s="596" t="e">
        <f t="shared" si="10"/>
        <v>#DIV/0!</v>
      </c>
      <c r="U30" s="595" t="e">
        <f t="shared" si="11"/>
        <v>#DIV/0!</v>
      </c>
      <c r="V30" s="898">
        <f>A6_CF_Propus!N33</f>
        <v>0</v>
      </c>
      <c r="W30" s="596" t="e">
        <f t="shared" si="12"/>
        <v>#DIV/0!</v>
      </c>
      <c r="X30" s="597" t="e">
        <f t="shared" si="13"/>
        <v>#DIV/0!</v>
      </c>
      <c r="Y30" s="1343">
        <f>A6_CF_Propus!N71</f>
        <v>0</v>
      </c>
      <c r="Z30" s="1362" t="e">
        <f t="shared" si="14"/>
        <v>#DIV/0!</v>
      </c>
      <c r="AA30" s="600" t="e">
        <f t="shared" si="15"/>
        <v>#DIV/0!</v>
      </c>
      <c r="AB30" s="898">
        <f t="shared" si="52"/>
        <v>0</v>
      </c>
      <c r="AC30" s="596" t="e">
        <f t="shared" si="16"/>
        <v>#DIV/0!</v>
      </c>
      <c r="AD30" s="595" t="e">
        <f t="shared" si="17"/>
        <v>#DIV/0!</v>
      </c>
      <c r="AE30" s="898">
        <f>A6_CF_Propus!Q33</f>
        <v>0</v>
      </c>
      <c r="AF30" s="596" t="e">
        <f t="shared" si="18"/>
        <v>#DIV/0!</v>
      </c>
      <c r="AG30" s="597" t="e">
        <f t="shared" si="19"/>
        <v>#DIV/0!</v>
      </c>
      <c r="AH30" s="1343">
        <f>A6_CF_Propus!Q71</f>
        <v>0</v>
      </c>
      <c r="AI30" s="596" t="e">
        <f>AH30/$AH$41</f>
        <v>#DIV/0!</v>
      </c>
      <c r="AJ30" s="595" t="e">
        <f t="shared" si="21"/>
        <v>#DIV/0!</v>
      </c>
      <c r="AK30" s="898">
        <f t="shared" si="53"/>
        <v>0</v>
      </c>
      <c r="AL30" s="596" t="e">
        <f t="shared" si="22"/>
        <v>#DIV/0!</v>
      </c>
      <c r="AM30" s="595" t="e">
        <f t="shared" si="23"/>
        <v>#DIV/0!</v>
      </c>
      <c r="AN30" s="947">
        <f>A6_CF_Propus!T33</f>
        <v>0</v>
      </c>
      <c r="AO30" s="632" t="e">
        <f t="shared" si="24"/>
        <v>#DIV/0!</v>
      </c>
      <c r="AP30" s="595" t="e">
        <f t="shared" si="25"/>
        <v>#DIV/0!</v>
      </c>
      <c r="AQ30" s="1343">
        <f>A6_CF_Propus!T71</f>
        <v>0</v>
      </c>
      <c r="AR30" s="596" t="e">
        <f t="shared" si="26"/>
        <v>#DIV/0!</v>
      </c>
      <c r="AS30" s="595" t="e">
        <f t="shared" si="27"/>
        <v>#DIV/0!</v>
      </c>
      <c r="AT30" s="898">
        <f t="shared" si="54"/>
        <v>0</v>
      </c>
      <c r="AU30" s="596" t="e">
        <f t="shared" si="28"/>
        <v>#DIV/0!</v>
      </c>
      <c r="AV30" s="595" t="e">
        <f t="shared" si="29"/>
        <v>#DIV/0!</v>
      </c>
      <c r="AW30" s="947">
        <f>A6_CF_Propus!W33</f>
        <v>0</v>
      </c>
      <c r="AX30" s="596" t="e">
        <f t="shared" si="38"/>
        <v>#DIV/0!</v>
      </c>
      <c r="AY30" s="595" t="e">
        <f t="shared" si="39"/>
        <v>#DIV/0!</v>
      </c>
      <c r="AZ30" s="898">
        <f>A6_CF_Propus!Z33</f>
        <v>0</v>
      </c>
      <c r="BA30" s="596" t="e">
        <f t="shared" si="40"/>
        <v>#DIV/0!</v>
      </c>
      <c r="BB30" s="595" t="e">
        <f t="shared" si="41"/>
        <v>#DIV/0!</v>
      </c>
      <c r="BC30" s="900">
        <f>A6_CF_Propus!AC33</f>
        <v>0</v>
      </c>
      <c r="BD30" s="632" t="e">
        <f t="shared" si="42"/>
        <v>#DIV/0!</v>
      </c>
      <c r="BE30" s="595" t="e">
        <f t="shared" si="43"/>
        <v>#DIV/0!</v>
      </c>
      <c r="BF30" s="900">
        <f>A6_CF_Propus!AF33</f>
        <v>0</v>
      </c>
      <c r="BG30" s="632" t="e">
        <f t="shared" si="44"/>
        <v>#DIV/0!</v>
      </c>
      <c r="BH30" s="595" t="e">
        <f t="shared" si="45"/>
        <v>#DIV/0!</v>
      </c>
      <c r="BI30" s="898">
        <f>A6_CF_Propus!AI33</f>
        <v>0</v>
      </c>
      <c r="BJ30" s="596" t="e">
        <f t="shared" si="46"/>
        <v>#DIV/0!</v>
      </c>
      <c r="BK30" s="595" t="e">
        <f t="shared" si="47"/>
        <v>#DIV/0!</v>
      </c>
      <c r="BL30" s="900">
        <f>A6_CF_Propus!AL33</f>
        <v>0</v>
      </c>
      <c r="BM30" s="632" t="e">
        <f t="shared" si="48"/>
        <v>#DIV/0!</v>
      </c>
      <c r="BN30" s="600" t="e">
        <f t="shared" si="49"/>
        <v>#DIV/0!</v>
      </c>
    </row>
    <row r="31" spans="1:66" s="583" customFormat="1" ht="14.25" x14ac:dyDescent="0.25">
      <c r="A31" s="581" t="s">
        <v>39</v>
      </c>
      <c r="B31" s="1478" t="s">
        <v>172</v>
      </c>
      <c r="C31" s="1486">
        <f t="shared" si="30"/>
        <v>0</v>
      </c>
      <c r="D31" s="899">
        <f>A6_CF_Propus!H34</f>
        <v>0</v>
      </c>
      <c r="E31" s="596" t="e">
        <f t="shared" si="2"/>
        <v>#DIV/0!</v>
      </c>
      <c r="F31" s="597" t="e">
        <f t="shared" si="3"/>
        <v>#DIV/0!</v>
      </c>
      <c r="G31" s="1341">
        <f>A6_CF_Propus!H72</f>
        <v>0</v>
      </c>
      <c r="H31" s="596" t="e">
        <f t="shared" si="31"/>
        <v>#DIV/0!</v>
      </c>
      <c r="I31" s="597" t="e">
        <f t="shared" si="4"/>
        <v>#DIV/0!</v>
      </c>
      <c r="J31" s="898">
        <f t="shared" si="50"/>
        <v>0</v>
      </c>
      <c r="K31" s="596" t="e">
        <f t="shared" si="33"/>
        <v>#DIV/0!</v>
      </c>
      <c r="L31" s="595" t="e">
        <f t="shared" si="5"/>
        <v>#DIV/0!</v>
      </c>
      <c r="M31" s="898">
        <f>A6_CF_Propus!K34</f>
        <v>0</v>
      </c>
      <c r="N31" s="596" t="e">
        <f t="shared" si="6"/>
        <v>#DIV/0!</v>
      </c>
      <c r="O31" s="597" t="e">
        <f t="shared" si="7"/>
        <v>#DIV/0!</v>
      </c>
      <c r="P31" s="1343">
        <f>A6_CF_Propus!K72</f>
        <v>0</v>
      </c>
      <c r="Q31" s="596" t="e">
        <f t="shared" si="8"/>
        <v>#DIV/0!</v>
      </c>
      <c r="R31" s="597" t="e">
        <f t="shared" si="9"/>
        <v>#DIV/0!</v>
      </c>
      <c r="S31" s="898">
        <f t="shared" si="51"/>
        <v>0</v>
      </c>
      <c r="T31" s="596" t="e">
        <f t="shared" si="10"/>
        <v>#DIV/0!</v>
      </c>
      <c r="U31" s="595" t="e">
        <f t="shared" si="11"/>
        <v>#DIV/0!</v>
      </c>
      <c r="V31" s="898">
        <f>A6_CF_Propus!N34</f>
        <v>0</v>
      </c>
      <c r="W31" s="596" t="e">
        <f t="shared" si="12"/>
        <v>#DIV/0!</v>
      </c>
      <c r="X31" s="597" t="e">
        <f t="shared" si="13"/>
        <v>#DIV/0!</v>
      </c>
      <c r="Y31" s="1343">
        <f>A6_CF_Propus!N72</f>
        <v>0</v>
      </c>
      <c r="Z31" s="1362" t="e">
        <f t="shared" si="14"/>
        <v>#DIV/0!</v>
      </c>
      <c r="AA31" s="600" t="e">
        <f t="shared" si="15"/>
        <v>#DIV/0!</v>
      </c>
      <c r="AB31" s="898">
        <f t="shared" si="52"/>
        <v>0</v>
      </c>
      <c r="AC31" s="596" t="e">
        <f t="shared" si="16"/>
        <v>#DIV/0!</v>
      </c>
      <c r="AD31" s="595" t="e">
        <f t="shared" si="17"/>
        <v>#DIV/0!</v>
      </c>
      <c r="AE31" s="898">
        <f>A6_CF_Propus!Q34</f>
        <v>0</v>
      </c>
      <c r="AF31" s="596" t="e">
        <f t="shared" si="18"/>
        <v>#DIV/0!</v>
      </c>
      <c r="AG31" s="597" t="e">
        <f t="shared" si="19"/>
        <v>#DIV/0!</v>
      </c>
      <c r="AH31" s="1343">
        <f>A6_CF_Propus!Q72</f>
        <v>0</v>
      </c>
      <c r="AI31" s="596" t="e">
        <f t="shared" si="20"/>
        <v>#DIV/0!</v>
      </c>
      <c r="AJ31" s="595" t="e">
        <f t="shared" si="21"/>
        <v>#DIV/0!</v>
      </c>
      <c r="AK31" s="898">
        <f t="shared" si="53"/>
        <v>0</v>
      </c>
      <c r="AL31" s="596" t="e">
        <f t="shared" si="22"/>
        <v>#DIV/0!</v>
      </c>
      <c r="AM31" s="595" t="e">
        <f t="shared" si="23"/>
        <v>#DIV/0!</v>
      </c>
      <c r="AN31" s="947">
        <f>A6_CF_Propus!T34</f>
        <v>0</v>
      </c>
      <c r="AO31" s="632" t="e">
        <f t="shared" si="24"/>
        <v>#DIV/0!</v>
      </c>
      <c r="AP31" s="595" t="e">
        <f t="shared" si="25"/>
        <v>#DIV/0!</v>
      </c>
      <c r="AQ31" s="1343">
        <f>A6_CF_Propus!T72</f>
        <v>0</v>
      </c>
      <c r="AR31" s="596" t="e">
        <f t="shared" si="26"/>
        <v>#DIV/0!</v>
      </c>
      <c r="AS31" s="595" t="e">
        <f t="shared" si="27"/>
        <v>#DIV/0!</v>
      </c>
      <c r="AT31" s="898">
        <f t="shared" si="54"/>
        <v>0</v>
      </c>
      <c r="AU31" s="596" t="e">
        <f t="shared" si="28"/>
        <v>#DIV/0!</v>
      </c>
      <c r="AV31" s="595" t="e">
        <f t="shared" si="29"/>
        <v>#DIV/0!</v>
      </c>
      <c r="AW31" s="947">
        <f>A6_CF_Propus!W34</f>
        <v>0</v>
      </c>
      <c r="AX31" s="596" t="e">
        <f t="shared" si="38"/>
        <v>#DIV/0!</v>
      </c>
      <c r="AY31" s="595" t="e">
        <f t="shared" si="39"/>
        <v>#DIV/0!</v>
      </c>
      <c r="AZ31" s="898">
        <f>A6_CF_Propus!Z34</f>
        <v>0</v>
      </c>
      <c r="BA31" s="596" t="e">
        <f t="shared" si="40"/>
        <v>#DIV/0!</v>
      </c>
      <c r="BB31" s="595" t="e">
        <f t="shared" si="41"/>
        <v>#DIV/0!</v>
      </c>
      <c r="BC31" s="900">
        <f>A6_CF_Propus!AC34</f>
        <v>0</v>
      </c>
      <c r="BD31" s="632" t="e">
        <f t="shared" si="42"/>
        <v>#DIV/0!</v>
      </c>
      <c r="BE31" s="595" t="e">
        <f t="shared" si="43"/>
        <v>#DIV/0!</v>
      </c>
      <c r="BF31" s="900">
        <f>A6_CF_Propus!AF34</f>
        <v>0</v>
      </c>
      <c r="BG31" s="632" t="e">
        <f t="shared" si="44"/>
        <v>#DIV/0!</v>
      </c>
      <c r="BH31" s="595" t="e">
        <f t="shared" si="45"/>
        <v>#DIV/0!</v>
      </c>
      <c r="BI31" s="898">
        <f>A6_CF_Propus!AI34</f>
        <v>0</v>
      </c>
      <c r="BJ31" s="596" t="e">
        <f t="shared" si="46"/>
        <v>#DIV/0!</v>
      </c>
      <c r="BK31" s="595" t="e">
        <f t="shared" si="47"/>
        <v>#DIV/0!</v>
      </c>
      <c r="BL31" s="900">
        <f>A6_CF_Propus!AL34</f>
        <v>0</v>
      </c>
      <c r="BM31" s="632" t="e">
        <f t="shared" si="48"/>
        <v>#DIV/0!</v>
      </c>
      <c r="BN31" s="600" t="e">
        <f t="shared" si="49"/>
        <v>#DIV/0!</v>
      </c>
    </row>
    <row r="32" spans="1:66" s="583" customFormat="1" ht="14.25" x14ac:dyDescent="0.25">
      <c r="A32" s="581" t="s">
        <v>40</v>
      </c>
      <c r="B32" s="1478" t="s">
        <v>3</v>
      </c>
      <c r="C32" s="1486">
        <f t="shared" si="30"/>
        <v>0</v>
      </c>
      <c r="D32" s="899">
        <f>A6_CF_Propus!H35</f>
        <v>0</v>
      </c>
      <c r="E32" s="596" t="e">
        <f t="shared" si="2"/>
        <v>#DIV/0!</v>
      </c>
      <c r="F32" s="597" t="e">
        <f t="shared" si="3"/>
        <v>#DIV/0!</v>
      </c>
      <c r="G32" s="1341">
        <f>A6_CF_Propus!H73</f>
        <v>0</v>
      </c>
      <c r="H32" s="596" t="e">
        <f t="shared" si="31"/>
        <v>#DIV/0!</v>
      </c>
      <c r="I32" s="597" t="e">
        <f t="shared" si="4"/>
        <v>#DIV/0!</v>
      </c>
      <c r="J32" s="898">
        <f t="shared" si="50"/>
        <v>0</v>
      </c>
      <c r="K32" s="596" t="e">
        <f t="shared" si="33"/>
        <v>#DIV/0!</v>
      </c>
      <c r="L32" s="595" t="e">
        <f t="shared" si="5"/>
        <v>#DIV/0!</v>
      </c>
      <c r="M32" s="898">
        <f>A6_CF_Propus!K35</f>
        <v>0</v>
      </c>
      <c r="N32" s="596" t="e">
        <f t="shared" si="6"/>
        <v>#DIV/0!</v>
      </c>
      <c r="O32" s="597" t="e">
        <f t="shared" si="7"/>
        <v>#DIV/0!</v>
      </c>
      <c r="P32" s="1343">
        <f>A6_CF_Propus!K73</f>
        <v>0</v>
      </c>
      <c r="Q32" s="596" t="e">
        <f t="shared" si="8"/>
        <v>#DIV/0!</v>
      </c>
      <c r="R32" s="597" t="e">
        <f t="shared" si="9"/>
        <v>#DIV/0!</v>
      </c>
      <c r="S32" s="898">
        <f t="shared" si="51"/>
        <v>0</v>
      </c>
      <c r="T32" s="596" t="e">
        <f t="shared" si="10"/>
        <v>#DIV/0!</v>
      </c>
      <c r="U32" s="595" t="e">
        <f t="shared" si="11"/>
        <v>#DIV/0!</v>
      </c>
      <c r="V32" s="898">
        <f>A6_CF_Propus!N35</f>
        <v>0</v>
      </c>
      <c r="W32" s="596" t="e">
        <f t="shared" si="12"/>
        <v>#DIV/0!</v>
      </c>
      <c r="X32" s="597" t="e">
        <f t="shared" si="13"/>
        <v>#DIV/0!</v>
      </c>
      <c r="Y32" s="1343">
        <f>A6_CF_Propus!N73</f>
        <v>0</v>
      </c>
      <c r="Z32" s="1362" t="e">
        <f t="shared" si="14"/>
        <v>#DIV/0!</v>
      </c>
      <c r="AA32" s="600" t="e">
        <f t="shared" si="15"/>
        <v>#DIV/0!</v>
      </c>
      <c r="AB32" s="898">
        <f t="shared" si="52"/>
        <v>0</v>
      </c>
      <c r="AC32" s="596" t="e">
        <f t="shared" si="16"/>
        <v>#DIV/0!</v>
      </c>
      <c r="AD32" s="595" t="e">
        <f t="shared" si="17"/>
        <v>#DIV/0!</v>
      </c>
      <c r="AE32" s="898">
        <f>A6_CF_Propus!Q35</f>
        <v>0</v>
      </c>
      <c r="AF32" s="596" t="e">
        <f t="shared" si="18"/>
        <v>#DIV/0!</v>
      </c>
      <c r="AG32" s="597" t="e">
        <f t="shared" si="19"/>
        <v>#DIV/0!</v>
      </c>
      <c r="AH32" s="1343">
        <f>A6_CF_Propus!Q73</f>
        <v>0</v>
      </c>
      <c r="AI32" s="596" t="e">
        <f t="shared" si="20"/>
        <v>#DIV/0!</v>
      </c>
      <c r="AJ32" s="595" t="e">
        <f t="shared" si="21"/>
        <v>#DIV/0!</v>
      </c>
      <c r="AK32" s="898">
        <f t="shared" si="53"/>
        <v>0</v>
      </c>
      <c r="AL32" s="596" t="e">
        <f t="shared" si="22"/>
        <v>#DIV/0!</v>
      </c>
      <c r="AM32" s="595" t="e">
        <f t="shared" si="23"/>
        <v>#DIV/0!</v>
      </c>
      <c r="AN32" s="947">
        <f>A6_CF_Propus!T35</f>
        <v>0</v>
      </c>
      <c r="AO32" s="632" t="e">
        <f t="shared" si="24"/>
        <v>#DIV/0!</v>
      </c>
      <c r="AP32" s="595" t="e">
        <f t="shared" si="25"/>
        <v>#DIV/0!</v>
      </c>
      <c r="AQ32" s="1343">
        <f>A6_CF_Propus!T73</f>
        <v>0</v>
      </c>
      <c r="AR32" s="596" t="e">
        <f t="shared" si="26"/>
        <v>#DIV/0!</v>
      </c>
      <c r="AS32" s="595" t="e">
        <f t="shared" si="27"/>
        <v>#DIV/0!</v>
      </c>
      <c r="AT32" s="898">
        <f t="shared" si="54"/>
        <v>0</v>
      </c>
      <c r="AU32" s="596" t="e">
        <f t="shared" si="28"/>
        <v>#DIV/0!</v>
      </c>
      <c r="AV32" s="595" t="e">
        <f t="shared" si="29"/>
        <v>#DIV/0!</v>
      </c>
      <c r="AW32" s="947">
        <f>A6_CF_Propus!W35</f>
        <v>0</v>
      </c>
      <c r="AX32" s="596" t="e">
        <f t="shared" si="38"/>
        <v>#DIV/0!</v>
      </c>
      <c r="AY32" s="595" t="e">
        <f t="shared" si="39"/>
        <v>#DIV/0!</v>
      </c>
      <c r="AZ32" s="898">
        <f>A6_CF_Propus!Z35</f>
        <v>0</v>
      </c>
      <c r="BA32" s="596" t="e">
        <f t="shared" si="40"/>
        <v>#DIV/0!</v>
      </c>
      <c r="BB32" s="595" t="e">
        <f t="shared" si="41"/>
        <v>#DIV/0!</v>
      </c>
      <c r="BC32" s="900">
        <f>A6_CF_Propus!AC35</f>
        <v>0</v>
      </c>
      <c r="BD32" s="632" t="e">
        <f t="shared" si="42"/>
        <v>#DIV/0!</v>
      </c>
      <c r="BE32" s="595" t="e">
        <f t="shared" si="43"/>
        <v>#DIV/0!</v>
      </c>
      <c r="BF32" s="900">
        <f>A6_CF_Propus!AF35</f>
        <v>0</v>
      </c>
      <c r="BG32" s="632" t="e">
        <f t="shared" si="44"/>
        <v>#DIV/0!</v>
      </c>
      <c r="BH32" s="595" t="e">
        <f t="shared" si="45"/>
        <v>#DIV/0!</v>
      </c>
      <c r="BI32" s="898">
        <f>A6_CF_Propus!AI35</f>
        <v>0</v>
      </c>
      <c r="BJ32" s="632" t="e">
        <f t="shared" si="46"/>
        <v>#DIV/0!</v>
      </c>
      <c r="BK32" s="595" t="e">
        <f t="shared" si="47"/>
        <v>#DIV/0!</v>
      </c>
      <c r="BL32" s="900">
        <f>A6_CF_Propus!AL35</f>
        <v>0</v>
      </c>
      <c r="BM32" s="632" t="e">
        <f t="shared" si="48"/>
        <v>#DIV/0!</v>
      </c>
      <c r="BN32" s="600" t="e">
        <f t="shared" si="49"/>
        <v>#DIV/0!</v>
      </c>
    </row>
    <row r="33" spans="1:68" s="583" customFormat="1" ht="15" thickBot="1" x14ac:dyDescent="0.3">
      <c r="A33" s="1005" t="s">
        <v>41</v>
      </c>
      <c r="B33" s="1479" t="s">
        <v>28</v>
      </c>
      <c r="C33" s="1490">
        <f t="shared" si="30"/>
        <v>0</v>
      </c>
      <c r="D33" s="899">
        <f>A6_CF_Propus!H36</f>
        <v>0</v>
      </c>
      <c r="E33" s="619" t="e">
        <f t="shared" si="2"/>
        <v>#DIV/0!</v>
      </c>
      <c r="F33" s="399" t="e">
        <f t="shared" si="3"/>
        <v>#DIV/0!</v>
      </c>
      <c r="G33" s="1341">
        <f>A6_CF_Propus!H74</f>
        <v>0</v>
      </c>
      <c r="H33" s="619" t="e">
        <f t="shared" si="31"/>
        <v>#DIV/0!</v>
      </c>
      <c r="I33" s="399" t="e">
        <f t="shared" si="4"/>
        <v>#DIV/0!</v>
      </c>
      <c r="J33" s="898">
        <f t="shared" si="50"/>
        <v>0</v>
      </c>
      <c r="K33" s="619" t="e">
        <f t="shared" si="33"/>
        <v>#DIV/0!</v>
      </c>
      <c r="L33" s="620" t="e">
        <f t="shared" si="5"/>
        <v>#DIV/0!</v>
      </c>
      <c r="M33" s="898">
        <f>A6_CF_Propus!K36</f>
        <v>0</v>
      </c>
      <c r="N33" s="601" t="e">
        <f t="shared" si="6"/>
        <v>#DIV/0!</v>
      </c>
      <c r="O33" s="625" t="e">
        <f t="shared" si="7"/>
        <v>#DIV/0!</v>
      </c>
      <c r="P33" s="1343">
        <f>A6_CF_Propus!K74</f>
        <v>0</v>
      </c>
      <c r="Q33" s="601" t="e">
        <f t="shared" si="8"/>
        <v>#DIV/0!</v>
      </c>
      <c r="R33" s="625" t="e">
        <f t="shared" si="9"/>
        <v>#DIV/0!</v>
      </c>
      <c r="S33" s="898">
        <f t="shared" si="51"/>
        <v>0</v>
      </c>
      <c r="T33" s="601" t="e">
        <f t="shared" si="10"/>
        <v>#DIV/0!</v>
      </c>
      <c r="U33" s="624" t="e">
        <f t="shared" si="11"/>
        <v>#DIV/0!</v>
      </c>
      <c r="V33" s="898">
        <f>A6_CF_Propus!N36</f>
        <v>0</v>
      </c>
      <c r="W33" s="601" t="e">
        <f t="shared" si="12"/>
        <v>#DIV/0!</v>
      </c>
      <c r="X33" s="625" t="e">
        <f t="shared" si="13"/>
        <v>#DIV/0!</v>
      </c>
      <c r="Y33" s="1343">
        <f>A6_CF_Propus!N74</f>
        <v>0</v>
      </c>
      <c r="Z33" s="1408" t="e">
        <f t="shared" si="14"/>
        <v>#DIV/0!</v>
      </c>
      <c r="AA33" s="602" t="e">
        <f t="shared" si="15"/>
        <v>#DIV/0!</v>
      </c>
      <c r="AB33" s="898">
        <f t="shared" si="52"/>
        <v>0</v>
      </c>
      <c r="AC33" s="601" t="e">
        <f t="shared" si="16"/>
        <v>#DIV/0!</v>
      </c>
      <c r="AD33" s="624" t="e">
        <f t="shared" si="17"/>
        <v>#DIV/0!</v>
      </c>
      <c r="AE33" s="898">
        <f>A6_CF_Propus!Q36</f>
        <v>0</v>
      </c>
      <c r="AF33" s="601" t="e">
        <f t="shared" si="18"/>
        <v>#DIV/0!</v>
      </c>
      <c r="AG33" s="625" t="e">
        <f t="shared" si="19"/>
        <v>#DIV/0!</v>
      </c>
      <c r="AH33" s="1343">
        <f>A6_CF_Propus!Q74</f>
        <v>0</v>
      </c>
      <c r="AI33" s="601" t="e">
        <f t="shared" si="20"/>
        <v>#DIV/0!</v>
      </c>
      <c r="AJ33" s="624" t="e">
        <f t="shared" si="21"/>
        <v>#DIV/0!</v>
      </c>
      <c r="AK33" s="898">
        <f t="shared" si="53"/>
        <v>0</v>
      </c>
      <c r="AL33" s="601" t="e">
        <f t="shared" si="22"/>
        <v>#DIV/0!</v>
      </c>
      <c r="AM33" s="624" t="e">
        <f t="shared" si="23"/>
        <v>#DIV/0!</v>
      </c>
      <c r="AN33" s="947">
        <f>A6_CF_Propus!T36</f>
        <v>0</v>
      </c>
      <c r="AO33" s="636" t="e">
        <f t="shared" si="24"/>
        <v>#DIV/0!</v>
      </c>
      <c r="AP33" s="624" t="e">
        <f t="shared" si="25"/>
        <v>#DIV/0!</v>
      </c>
      <c r="AQ33" s="1343">
        <f>A6_CF_Propus!T74</f>
        <v>0</v>
      </c>
      <c r="AR33" s="619" t="e">
        <f t="shared" si="26"/>
        <v>#DIV/0!</v>
      </c>
      <c r="AS33" s="620" t="e">
        <f t="shared" si="27"/>
        <v>#DIV/0!</v>
      </c>
      <c r="AT33" s="898">
        <f t="shared" si="54"/>
        <v>0</v>
      </c>
      <c r="AU33" s="619" t="e">
        <f t="shared" si="28"/>
        <v>#DIV/0!</v>
      </c>
      <c r="AV33" s="620" t="e">
        <f t="shared" si="29"/>
        <v>#DIV/0!</v>
      </c>
      <c r="AW33" s="947">
        <f>A6_CF_Propus!W36</f>
        <v>0</v>
      </c>
      <c r="AX33" s="619" t="e">
        <f t="shared" si="38"/>
        <v>#DIV/0!</v>
      </c>
      <c r="AY33" s="620" t="e">
        <f t="shared" si="39"/>
        <v>#DIV/0!</v>
      </c>
      <c r="AZ33" s="898">
        <f>A6_CF_Propus!Z36</f>
        <v>0</v>
      </c>
      <c r="BA33" s="601" t="e">
        <f t="shared" si="40"/>
        <v>#DIV/0!</v>
      </c>
      <c r="BB33" s="624" t="e">
        <f t="shared" si="41"/>
        <v>#DIV/0!</v>
      </c>
      <c r="BC33" s="900">
        <f>A6_CF_Propus!AC36</f>
        <v>0</v>
      </c>
      <c r="BD33" s="636" t="e">
        <f t="shared" si="42"/>
        <v>#DIV/0!</v>
      </c>
      <c r="BE33" s="624" t="e">
        <f t="shared" si="43"/>
        <v>#DIV/0!</v>
      </c>
      <c r="BF33" s="900">
        <f>A6_CF_Propus!AF36</f>
        <v>0</v>
      </c>
      <c r="BG33" s="636" t="e">
        <f t="shared" si="44"/>
        <v>#DIV/0!</v>
      </c>
      <c r="BH33" s="624" t="e">
        <f t="shared" si="45"/>
        <v>#DIV/0!</v>
      </c>
      <c r="BI33" s="898">
        <f>A6_CF_Propus!AI36</f>
        <v>0</v>
      </c>
      <c r="BJ33" s="636" t="e">
        <f t="shared" si="46"/>
        <v>#DIV/0!</v>
      </c>
      <c r="BK33" s="624" t="e">
        <f t="shared" si="47"/>
        <v>#DIV/0!</v>
      </c>
      <c r="BL33" s="900">
        <f>A6_CF_Propus!AL36</f>
        <v>0</v>
      </c>
      <c r="BM33" s="636" t="e">
        <f t="shared" si="48"/>
        <v>#DIV/0!</v>
      </c>
      <c r="BN33" s="602" t="e">
        <f t="shared" si="49"/>
        <v>#DIV/0!</v>
      </c>
    </row>
    <row r="34" spans="1:68" s="35" customFormat="1" ht="18.600000000000001" customHeight="1" thickBot="1" x14ac:dyDescent="0.25">
      <c r="A34" s="248" t="s">
        <v>18</v>
      </c>
      <c r="B34" s="352" t="s">
        <v>88</v>
      </c>
      <c r="C34" s="1488">
        <f t="shared" si="30"/>
        <v>0</v>
      </c>
      <c r="D34" s="381">
        <f>D18+D26</f>
        <v>0</v>
      </c>
      <c r="E34" s="606" t="e">
        <f t="shared" si="2"/>
        <v>#DIV/0!</v>
      </c>
      <c r="F34" s="628" t="e">
        <f t="shared" si="3"/>
        <v>#DIV/0!</v>
      </c>
      <c r="G34" s="381">
        <f>G18+G26</f>
        <v>0</v>
      </c>
      <c r="H34" s="1390" t="e">
        <f t="shared" si="31"/>
        <v>#DIV/0!</v>
      </c>
      <c r="I34" s="1391" t="e">
        <f t="shared" si="4"/>
        <v>#DIV/0!</v>
      </c>
      <c r="J34" s="381">
        <f>J18+J26</f>
        <v>0</v>
      </c>
      <c r="K34" s="1390" t="e">
        <f t="shared" si="33"/>
        <v>#DIV/0!</v>
      </c>
      <c r="L34" s="1392" t="e">
        <f t="shared" si="5"/>
        <v>#DIV/0!</v>
      </c>
      <c r="M34" s="381">
        <f>M18+M26</f>
        <v>0</v>
      </c>
      <c r="N34" s="606" t="e">
        <f t="shared" si="6"/>
        <v>#DIV/0!</v>
      </c>
      <c r="O34" s="628" t="e">
        <f t="shared" si="7"/>
        <v>#DIV/0!</v>
      </c>
      <c r="P34" s="381">
        <f>P18+P26</f>
        <v>0</v>
      </c>
      <c r="Q34" s="1390" t="e">
        <f t="shared" si="8"/>
        <v>#DIV/0!</v>
      </c>
      <c r="R34" s="1391" t="e">
        <f t="shared" si="9"/>
        <v>#DIV/0!</v>
      </c>
      <c r="S34" s="381">
        <f>S18+S26</f>
        <v>0</v>
      </c>
      <c r="T34" s="1390" t="e">
        <f t="shared" si="10"/>
        <v>#DIV/0!</v>
      </c>
      <c r="U34" s="1392" t="e">
        <f t="shared" si="11"/>
        <v>#DIV/0!</v>
      </c>
      <c r="V34" s="381">
        <f>V18+V26</f>
        <v>0</v>
      </c>
      <c r="W34" s="606" t="e">
        <f t="shared" si="12"/>
        <v>#DIV/0!</v>
      </c>
      <c r="X34" s="628" t="e">
        <f t="shared" si="13"/>
        <v>#DIV/0!</v>
      </c>
      <c r="Y34" s="381">
        <f>Y18+Y26</f>
        <v>0</v>
      </c>
      <c r="Z34" s="1393" t="e">
        <f t="shared" si="14"/>
        <v>#DIV/0!</v>
      </c>
      <c r="AA34" s="1394" t="e">
        <f t="shared" si="15"/>
        <v>#DIV/0!</v>
      </c>
      <c r="AB34" s="381">
        <f>AB18+AB26</f>
        <v>0</v>
      </c>
      <c r="AC34" s="1390" t="e">
        <f t="shared" si="16"/>
        <v>#DIV/0!</v>
      </c>
      <c r="AD34" s="1392" t="e">
        <f t="shared" si="17"/>
        <v>#DIV/0!</v>
      </c>
      <c r="AE34" s="381">
        <f>AE18+AE26</f>
        <v>0</v>
      </c>
      <c r="AF34" s="606" t="e">
        <f t="shared" si="18"/>
        <v>#DIV/0!</v>
      </c>
      <c r="AG34" s="628" t="e">
        <f t="shared" si="19"/>
        <v>#DIV/0!</v>
      </c>
      <c r="AH34" s="381">
        <f>AH18+AH26</f>
        <v>0</v>
      </c>
      <c r="AI34" s="1390" t="e">
        <f t="shared" si="20"/>
        <v>#DIV/0!</v>
      </c>
      <c r="AJ34" s="1392" t="e">
        <f t="shared" si="21"/>
        <v>#DIV/0!</v>
      </c>
      <c r="AK34" s="381">
        <f>AK18+AK26</f>
        <v>0</v>
      </c>
      <c r="AL34" s="1390" t="e">
        <f t="shared" si="22"/>
        <v>#DIV/0!</v>
      </c>
      <c r="AM34" s="1392" t="e">
        <f t="shared" si="23"/>
        <v>#DIV/0!</v>
      </c>
      <c r="AN34" s="1014">
        <f>AN18+AN26</f>
        <v>0</v>
      </c>
      <c r="AO34" s="637" t="e">
        <f t="shared" si="24"/>
        <v>#DIV/0!</v>
      </c>
      <c r="AP34" s="627" t="e">
        <f t="shared" si="25"/>
        <v>#DIV/0!</v>
      </c>
      <c r="AQ34" s="381">
        <f>AQ18+AQ26</f>
        <v>0</v>
      </c>
      <c r="AR34" s="1390" t="e">
        <f t="shared" si="26"/>
        <v>#DIV/0!</v>
      </c>
      <c r="AS34" s="1392" t="e">
        <f t="shared" si="27"/>
        <v>#DIV/0!</v>
      </c>
      <c r="AT34" s="381">
        <f>AT18+AT26</f>
        <v>0</v>
      </c>
      <c r="AU34" s="1390" t="e">
        <f t="shared" si="28"/>
        <v>#DIV/0!</v>
      </c>
      <c r="AV34" s="1392" t="e">
        <f t="shared" si="29"/>
        <v>#DIV/0!</v>
      </c>
      <c r="AW34" s="1014">
        <f>AW18+AW26</f>
        <v>0</v>
      </c>
      <c r="AX34" s="606" t="e">
        <f t="shared" si="38"/>
        <v>#DIV/0!</v>
      </c>
      <c r="AY34" s="627" t="e">
        <f t="shared" si="39"/>
        <v>#DIV/0!</v>
      </c>
      <c r="AZ34" s="381">
        <f>AZ18+AZ26</f>
        <v>0</v>
      </c>
      <c r="BA34" s="606" t="e">
        <f t="shared" si="40"/>
        <v>#DIV/0!</v>
      </c>
      <c r="BB34" s="627" t="e">
        <f t="shared" si="41"/>
        <v>#DIV/0!</v>
      </c>
      <c r="BC34" s="382">
        <f>BC18+BC26</f>
        <v>0</v>
      </c>
      <c r="BD34" s="637" t="e">
        <f t="shared" si="42"/>
        <v>#DIV/0!</v>
      </c>
      <c r="BE34" s="627" t="e">
        <f t="shared" si="43"/>
        <v>#DIV/0!</v>
      </c>
      <c r="BF34" s="382">
        <f>BF18+BF26</f>
        <v>0</v>
      </c>
      <c r="BG34" s="637" t="e">
        <f t="shared" si="44"/>
        <v>#DIV/0!</v>
      </c>
      <c r="BH34" s="627" t="e">
        <f t="shared" si="45"/>
        <v>#DIV/0!</v>
      </c>
      <c r="BI34" s="382">
        <f>BI18+BI26</f>
        <v>0</v>
      </c>
      <c r="BJ34" s="637" t="e">
        <f t="shared" si="46"/>
        <v>#DIV/0!</v>
      </c>
      <c r="BK34" s="627" t="e">
        <f t="shared" si="47"/>
        <v>#DIV/0!</v>
      </c>
      <c r="BL34" s="382">
        <f>BL18+BL26</f>
        <v>0</v>
      </c>
      <c r="BM34" s="637" t="e">
        <f t="shared" si="48"/>
        <v>#DIV/0!</v>
      </c>
      <c r="BN34" s="607" t="e">
        <f>BM34/$BL$44</f>
        <v>#DIV/0!</v>
      </c>
    </row>
    <row r="35" spans="1:68" s="35" customFormat="1" ht="19.899999999999999" customHeight="1" x14ac:dyDescent="0.2">
      <c r="A35" s="2956" t="s">
        <v>19</v>
      </c>
      <c r="B35" s="237" t="s">
        <v>634</v>
      </c>
      <c r="C35" s="1488">
        <f t="shared" si="30"/>
        <v>0</v>
      </c>
      <c r="D35" s="259">
        <f>D36*D34</f>
        <v>0</v>
      </c>
      <c r="E35" s="608" t="e">
        <f t="shared" si="2"/>
        <v>#DIV/0!</v>
      </c>
      <c r="F35" s="294" t="e">
        <f t="shared" si="3"/>
        <v>#DIV/0!</v>
      </c>
      <c r="G35" s="259">
        <f>G36*G34</f>
        <v>0</v>
      </c>
      <c r="H35" s="604" t="e">
        <f t="shared" si="31"/>
        <v>#DIV/0!</v>
      </c>
      <c r="I35" s="295" t="e">
        <f t="shared" si="4"/>
        <v>#DIV/0!</v>
      </c>
      <c r="J35" s="259">
        <f>J36*J34</f>
        <v>0</v>
      </c>
      <c r="K35" s="604" t="e">
        <f t="shared" si="33"/>
        <v>#DIV/0!</v>
      </c>
      <c r="L35" s="622" t="e">
        <f t="shared" si="5"/>
        <v>#DIV/0!</v>
      </c>
      <c r="M35" s="282">
        <f>M36*M34</f>
        <v>0</v>
      </c>
      <c r="N35" s="608" t="e">
        <f t="shared" si="6"/>
        <v>#DIV/0!</v>
      </c>
      <c r="O35" s="294" t="e">
        <f t="shared" si="7"/>
        <v>#DIV/0!</v>
      </c>
      <c r="P35" s="259">
        <f>P36*P34</f>
        <v>0</v>
      </c>
      <c r="Q35" s="604" t="e">
        <f t="shared" si="8"/>
        <v>#DIV/0!</v>
      </c>
      <c r="R35" s="295" t="e">
        <f t="shared" si="9"/>
        <v>#DIV/0!</v>
      </c>
      <c r="S35" s="259">
        <f>S36*S34</f>
        <v>0</v>
      </c>
      <c r="T35" s="604" t="e">
        <f t="shared" si="10"/>
        <v>#DIV/0!</v>
      </c>
      <c r="U35" s="622" t="e">
        <f t="shared" si="11"/>
        <v>#DIV/0!</v>
      </c>
      <c r="V35" s="259">
        <f>V36*V34</f>
        <v>0</v>
      </c>
      <c r="W35" s="608" t="e">
        <f t="shared" si="12"/>
        <v>#DIV/0!</v>
      </c>
      <c r="X35" s="294" t="e">
        <f t="shared" si="13"/>
        <v>#DIV/0!</v>
      </c>
      <c r="Y35" s="259">
        <f>Y36*Y34</f>
        <v>0</v>
      </c>
      <c r="Z35" s="1409" t="e">
        <f t="shared" si="14"/>
        <v>#DIV/0!</v>
      </c>
      <c r="AA35" s="605" t="e">
        <f t="shared" si="15"/>
        <v>#DIV/0!</v>
      </c>
      <c r="AB35" s="259">
        <f>AB36*AB34</f>
        <v>0</v>
      </c>
      <c r="AC35" s="604" t="e">
        <f t="shared" si="16"/>
        <v>#DIV/0!</v>
      </c>
      <c r="AD35" s="622" t="e">
        <f t="shared" si="17"/>
        <v>#DIV/0!</v>
      </c>
      <c r="AE35" s="282">
        <f>AE36*AE34</f>
        <v>0</v>
      </c>
      <c r="AF35" s="608" t="e">
        <f t="shared" si="18"/>
        <v>#DIV/0!</v>
      </c>
      <c r="AG35" s="294" t="e">
        <f t="shared" si="19"/>
        <v>#DIV/0!</v>
      </c>
      <c r="AH35" s="259">
        <f>AH36*AH34</f>
        <v>0</v>
      </c>
      <c r="AI35" s="604" t="e">
        <f t="shared" si="20"/>
        <v>#DIV/0!</v>
      </c>
      <c r="AJ35" s="622" t="e">
        <f t="shared" si="21"/>
        <v>#DIV/0!</v>
      </c>
      <c r="AK35" s="259">
        <f>AK36*AK34</f>
        <v>0</v>
      </c>
      <c r="AL35" s="604" t="e">
        <f t="shared" si="22"/>
        <v>#DIV/0!</v>
      </c>
      <c r="AM35" s="622" t="e">
        <f t="shared" si="23"/>
        <v>#DIV/0!</v>
      </c>
      <c r="AN35" s="603">
        <f>AN36*AN34</f>
        <v>0</v>
      </c>
      <c r="AO35" s="634" t="e">
        <f t="shared" si="24"/>
        <v>#DIV/0!</v>
      </c>
      <c r="AP35" s="294" t="e">
        <f t="shared" si="25"/>
        <v>#DIV/0!</v>
      </c>
      <c r="AQ35" s="259">
        <f>AQ36*AQ34</f>
        <v>0</v>
      </c>
      <c r="AR35" s="604" t="e">
        <f t="shared" si="26"/>
        <v>#DIV/0!</v>
      </c>
      <c r="AS35" s="622" t="e">
        <f t="shared" si="27"/>
        <v>#DIV/0!</v>
      </c>
      <c r="AT35" s="259">
        <f>AT36*AT34</f>
        <v>0</v>
      </c>
      <c r="AU35" s="604" t="e">
        <f t="shared" si="28"/>
        <v>#DIV/0!</v>
      </c>
      <c r="AV35" s="622" t="e">
        <f t="shared" si="29"/>
        <v>#DIV/0!</v>
      </c>
      <c r="AW35" s="271">
        <f>AW36*AW34</f>
        <v>0</v>
      </c>
      <c r="AX35" s="608" t="e">
        <f t="shared" si="38"/>
        <v>#DIV/0!</v>
      </c>
      <c r="AY35" s="613" t="e">
        <f t="shared" si="39"/>
        <v>#DIV/0!</v>
      </c>
      <c r="AZ35" s="259">
        <f>AZ36*AZ34</f>
        <v>0</v>
      </c>
      <c r="BA35" s="608" t="e">
        <f t="shared" si="40"/>
        <v>#DIV/0!</v>
      </c>
      <c r="BB35" s="613" t="e">
        <f t="shared" si="41"/>
        <v>#DIV/0!</v>
      </c>
      <c r="BC35" s="269">
        <f>BC36*BC34</f>
        <v>0</v>
      </c>
      <c r="BD35" s="634" t="e">
        <f t="shared" si="42"/>
        <v>#DIV/0!</v>
      </c>
      <c r="BE35" s="613" t="e">
        <f t="shared" si="43"/>
        <v>#DIV/0!</v>
      </c>
      <c r="BF35" s="269">
        <f>BF36*BF34</f>
        <v>0</v>
      </c>
      <c r="BG35" s="634" t="e">
        <f t="shared" si="44"/>
        <v>#DIV/0!</v>
      </c>
      <c r="BH35" s="613" t="e">
        <f t="shared" si="45"/>
        <v>#DIV/0!</v>
      </c>
      <c r="BI35" s="269">
        <f>BI36*BI34</f>
        <v>0</v>
      </c>
      <c r="BJ35" s="634" t="e">
        <f t="shared" si="46"/>
        <v>#DIV/0!</v>
      </c>
      <c r="BK35" s="294" t="e">
        <f t="shared" si="47"/>
        <v>#DIV/0!</v>
      </c>
      <c r="BL35" s="269">
        <f>BL36*BL34</f>
        <v>0</v>
      </c>
      <c r="BM35" s="634" t="e">
        <f t="shared" si="48"/>
        <v>#DIV/0!</v>
      </c>
      <c r="BN35" s="609" t="e">
        <f t="shared" si="49"/>
        <v>#DIV/0!</v>
      </c>
    </row>
    <row r="36" spans="1:68" s="583" customFormat="1" ht="19.899999999999999" customHeight="1" thickBot="1" x14ac:dyDescent="0.3">
      <c r="A36" s="2957"/>
      <c r="B36" s="1388" t="s">
        <v>357</v>
      </c>
      <c r="C36" s="1494" t="e">
        <f>C35/C34</f>
        <v>#DIV/0!</v>
      </c>
      <c r="D36" s="2182"/>
      <c r="E36" s="2462"/>
      <c r="F36" s="2463"/>
      <c r="G36" s="2184"/>
      <c r="H36" s="2462"/>
      <c r="I36" s="2463"/>
      <c r="J36" s="2184"/>
      <c r="K36" s="2462"/>
      <c r="L36" s="2464"/>
      <c r="M36" s="2186"/>
      <c r="N36" s="2462"/>
      <c r="O36" s="2463"/>
      <c r="P36" s="2188"/>
      <c r="Q36" s="2462"/>
      <c r="R36" s="2463"/>
      <c r="S36" s="2188"/>
      <c r="T36" s="2462"/>
      <c r="U36" s="2464"/>
      <c r="V36" s="2190"/>
      <c r="W36" s="2462"/>
      <c r="X36" s="2463"/>
      <c r="Y36" s="2188"/>
      <c r="Z36" s="2465"/>
      <c r="AA36" s="2466"/>
      <c r="AB36" s="2190"/>
      <c r="AC36" s="2462"/>
      <c r="AD36" s="2464"/>
      <c r="AE36" s="2186"/>
      <c r="AF36" s="2462"/>
      <c r="AG36" s="2463"/>
      <c r="AH36" s="2188"/>
      <c r="AI36" s="2462"/>
      <c r="AJ36" s="2464"/>
      <c r="AK36" s="2191"/>
      <c r="AL36" s="2462"/>
      <c r="AM36" s="2464"/>
      <c r="AN36" s="2193"/>
      <c r="AO36" s="2467"/>
      <c r="AP36" s="2463"/>
      <c r="AQ36" s="2188"/>
      <c r="AR36" s="2462"/>
      <c r="AS36" s="2464"/>
      <c r="AT36" s="2191"/>
      <c r="AU36" s="2462"/>
      <c r="AV36" s="2464"/>
      <c r="AW36" s="2195"/>
      <c r="AX36" s="2462"/>
      <c r="AY36" s="2464"/>
      <c r="AZ36" s="2197"/>
      <c r="BA36" s="2468"/>
      <c r="BB36" s="2469"/>
      <c r="BC36" s="2198"/>
      <c r="BD36" s="2470"/>
      <c r="BE36" s="2469"/>
      <c r="BF36" s="2198"/>
      <c r="BG36" s="2470"/>
      <c r="BH36" s="2469"/>
      <c r="BI36" s="2198"/>
      <c r="BJ36" s="2470"/>
      <c r="BK36" s="2471"/>
      <c r="BL36" s="2198"/>
      <c r="BM36" s="1230"/>
      <c r="BN36" s="891"/>
      <c r="BO36" s="1389"/>
      <c r="BP36" s="1389"/>
    </row>
    <row r="37" spans="1:68" s="35" customFormat="1" ht="29.25" customHeight="1" x14ac:dyDescent="0.2">
      <c r="A37" s="2955" t="s">
        <v>21</v>
      </c>
      <c r="B37" s="191" t="s">
        <v>356</v>
      </c>
      <c r="C37" s="1489">
        <f t="shared" si="30"/>
        <v>0</v>
      </c>
      <c r="D37" s="638">
        <f>D38*D34</f>
        <v>0</v>
      </c>
      <c r="E37" s="1366" t="e">
        <f t="shared" si="2"/>
        <v>#DIV/0!</v>
      </c>
      <c r="F37" s="1342" t="e">
        <f t="shared" si="3"/>
        <v>#DIV/0!</v>
      </c>
      <c r="G37" s="638">
        <f>G38*G34</f>
        <v>0</v>
      </c>
      <c r="H37" s="1366" t="e">
        <f t="shared" si="31"/>
        <v>#DIV/0!</v>
      </c>
      <c r="I37" s="1342" t="e">
        <f t="shared" si="4"/>
        <v>#DIV/0!</v>
      </c>
      <c r="J37" s="638">
        <f>J38*J34</f>
        <v>0</v>
      </c>
      <c r="K37" s="1366" t="e">
        <f t="shared" si="33"/>
        <v>#DIV/0!</v>
      </c>
      <c r="L37" s="1358" t="e">
        <f t="shared" si="5"/>
        <v>#DIV/0!</v>
      </c>
      <c r="M37" s="641">
        <f>M38*M34</f>
        <v>0</v>
      </c>
      <c r="N37" s="1366" t="e">
        <f t="shared" si="6"/>
        <v>#DIV/0!</v>
      </c>
      <c r="O37" s="1342" t="e">
        <f t="shared" si="7"/>
        <v>#DIV/0!</v>
      </c>
      <c r="P37" s="1399"/>
      <c r="Q37" s="1366" t="e">
        <f t="shared" si="8"/>
        <v>#DIV/0!</v>
      </c>
      <c r="R37" s="1342" t="e">
        <f t="shared" si="9"/>
        <v>#DIV/0!</v>
      </c>
      <c r="S37" s="1399">
        <f t="shared" ref="S37" si="55">M37-P37</f>
        <v>0</v>
      </c>
      <c r="T37" s="902" t="e">
        <f t="shared" si="10"/>
        <v>#DIV/0!</v>
      </c>
      <c r="U37" s="1358" t="e">
        <f t="shared" si="11"/>
        <v>#DIV/0!</v>
      </c>
      <c r="V37" s="638">
        <f>V38*V34</f>
        <v>0</v>
      </c>
      <c r="W37" s="1366" t="e">
        <f t="shared" si="12"/>
        <v>#DIV/0!</v>
      </c>
      <c r="X37" s="1342" t="e">
        <f t="shared" si="13"/>
        <v>#DIV/0!</v>
      </c>
      <c r="Y37" s="1399"/>
      <c r="Z37" s="1400" t="e">
        <f t="shared" si="14"/>
        <v>#DIV/0!</v>
      </c>
      <c r="AA37" s="1401" t="e">
        <f t="shared" si="15"/>
        <v>#DIV/0!</v>
      </c>
      <c r="AB37" s="1402">
        <f>V37-Y37</f>
        <v>0</v>
      </c>
      <c r="AC37" s="1366" t="e">
        <f t="shared" si="16"/>
        <v>#DIV/0!</v>
      </c>
      <c r="AD37" s="1358" t="e">
        <f t="shared" si="17"/>
        <v>#DIV/0!</v>
      </c>
      <c r="AE37" s="641">
        <f>AE38*AE34</f>
        <v>0</v>
      </c>
      <c r="AF37" s="1366" t="e">
        <f t="shared" si="18"/>
        <v>#DIV/0!</v>
      </c>
      <c r="AG37" s="1342" t="e">
        <f t="shared" si="19"/>
        <v>#DIV/0!</v>
      </c>
      <c r="AH37" s="1399"/>
      <c r="AI37" s="1366" t="e">
        <f t="shared" si="20"/>
        <v>#DIV/0!</v>
      </c>
      <c r="AJ37" s="1358" t="e">
        <f t="shared" si="21"/>
        <v>#DIV/0!</v>
      </c>
      <c r="AK37" s="1403">
        <f>AE37-AH37</f>
        <v>0</v>
      </c>
      <c r="AL37" s="1366" t="e">
        <f t="shared" si="22"/>
        <v>#DIV/0!</v>
      </c>
      <c r="AM37" s="1358" t="e">
        <f t="shared" si="23"/>
        <v>#DIV/0!</v>
      </c>
      <c r="AN37" s="603">
        <f>AN38*AN34</f>
        <v>0</v>
      </c>
      <c r="AO37" s="902" t="e">
        <f t="shared" si="24"/>
        <v>#DIV/0!</v>
      </c>
      <c r="AP37" s="1342" t="e">
        <f t="shared" si="25"/>
        <v>#DIV/0!</v>
      </c>
      <c r="AQ37" s="1399"/>
      <c r="AR37" s="1366" t="e">
        <f t="shared" si="26"/>
        <v>#DIV/0!</v>
      </c>
      <c r="AS37" s="1358" t="e">
        <f t="shared" si="27"/>
        <v>#DIV/0!</v>
      </c>
      <c r="AT37" s="1403">
        <f>AN37-AQ37</f>
        <v>0</v>
      </c>
      <c r="AU37" s="1366" t="e">
        <f t="shared" si="28"/>
        <v>#DIV/0!</v>
      </c>
      <c r="AV37" s="1358" t="e">
        <f t="shared" si="29"/>
        <v>#DIV/0!</v>
      </c>
      <c r="AW37" s="908">
        <f>AW38*AW34</f>
        <v>0</v>
      </c>
      <c r="AX37" s="1366" t="e">
        <f t="shared" si="38"/>
        <v>#DIV/0!</v>
      </c>
      <c r="AY37" s="1358" t="e">
        <f t="shared" si="39"/>
        <v>#DIV/0!</v>
      </c>
      <c r="AZ37" s="259">
        <f>AZ38*AZ34</f>
        <v>0</v>
      </c>
      <c r="BA37" s="604" t="e">
        <f t="shared" si="40"/>
        <v>#DIV/0!</v>
      </c>
      <c r="BB37" s="622" t="e">
        <f t="shared" si="41"/>
        <v>#DIV/0!</v>
      </c>
      <c r="BC37" s="269">
        <f>BC38*BC34</f>
        <v>0</v>
      </c>
      <c r="BD37" s="635" t="e">
        <f t="shared" si="42"/>
        <v>#DIV/0!</v>
      </c>
      <c r="BE37" s="622" t="e">
        <f t="shared" si="43"/>
        <v>#DIV/0!</v>
      </c>
      <c r="BF37" s="269">
        <f>BF38*BF34</f>
        <v>0</v>
      </c>
      <c r="BG37" s="635" t="e">
        <f t="shared" si="44"/>
        <v>#DIV/0!</v>
      </c>
      <c r="BH37" s="622" t="e">
        <f t="shared" si="45"/>
        <v>#DIV/0!</v>
      </c>
      <c r="BI37" s="269">
        <f>BI38*BI34</f>
        <v>0</v>
      </c>
      <c r="BJ37" s="635" t="e">
        <f t="shared" si="46"/>
        <v>#DIV/0!</v>
      </c>
      <c r="BK37" s="295" t="e">
        <f t="shared" si="47"/>
        <v>#DIV/0!</v>
      </c>
      <c r="BL37" s="269">
        <f>BL38*BL34</f>
        <v>0</v>
      </c>
      <c r="BM37" s="635" t="e">
        <f t="shared" si="48"/>
        <v>#DIV/0!</v>
      </c>
      <c r="BN37" s="605" t="e">
        <f t="shared" si="49"/>
        <v>#DIV/0!</v>
      </c>
    </row>
    <row r="38" spans="1:68" ht="19.899999999999999" customHeight="1" thickBot="1" x14ac:dyDescent="0.25">
      <c r="A38" s="2955"/>
      <c r="B38" s="623" t="s">
        <v>357</v>
      </c>
      <c r="C38" s="1496" t="e">
        <f>C37/C34</f>
        <v>#DIV/0!</v>
      </c>
      <c r="D38" s="2183"/>
      <c r="E38" s="888"/>
      <c r="F38" s="1351"/>
      <c r="G38" s="2185"/>
      <c r="H38" s="888"/>
      <c r="I38" s="1351"/>
      <c r="J38" s="2185"/>
      <c r="K38" s="888"/>
      <c r="L38" s="1354"/>
      <c r="M38" s="2187"/>
      <c r="N38" s="888"/>
      <c r="O38" s="1351"/>
      <c r="P38" s="2189"/>
      <c r="Q38" s="888"/>
      <c r="R38" s="1351"/>
      <c r="S38" s="2189"/>
      <c r="T38" s="1230"/>
      <c r="U38" s="1354"/>
      <c r="V38" s="2185"/>
      <c r="W38" s="888"/>
      <c r="X38" s="1351"/>
      <c r="Y38" s="2189"/>
      <c r="Z38" s="1407"/>
      <c r="AA38" s="891"/>
      <c r="AB38" s="2185"/>
      <c r="AC38" s="888"/>
      <c r="AD38" s="1354"/>
      <c r="AE38" s="2187"/>
      <c r="AF38" s="888"/>
      <c r="AG38" s="1351"/>
      <c r="AH38" s="2189"/>
      <c r="AI38" s="888"/>
      <c r="AJ38" s="1354"/>
      <c r="AK38" s="2192"/>
      <c r="AL38" s="888"/>
      <c r="AM38" s="1354"/>
      <c r="AN38" s="2194"/>
      <c r="AO38" s="1230"/>
      <c r="AP38" s="1351"/>
      <c r="AQ38" s="2189"/>
      <c r="AR38" s="888"/>
      <c r="AS38" s="1354"/>
      <c r="AT38" s="2192"/>
      <c r="AU38" s="888"/>
      <c r="AV38" s="1354"/>
      <c r="AW38" s="2196"/>
      <c r="AX38" s="888"/>
      <c r="AY38" s="1354"/>
      <c r="AZ38" s="2138"/>
      <c r="BA38" s="1352"/>
      <c r="BB38" s="1356"/>
      <c r="BC38" s="2199"/>
      <c r="BD38" s="1355"/>
      <c r="BE38" s="1356"/>
      <c r="BF38" s="2199"/>
      <c r="BG38" s="1355"/>
      <c r="BH38" s="1356"/>
      <c r="BI38" s="2199"/>
      <c r="BJ38" s="1355"/>
      <c r="BK38" s="1353"/>
      <c r="BL38" s="2199"/>
      <c r="BM38" s="1355"/>
      <c r="BN38" s="1357"/>
    </row>
    <row r="39" spans="1:68" s="35" customFormat="1" ht="31.15" customHeight="1" thickBot="1" x14ac:dyDescent="0.25">
      <c r="A39" s="248" t="s">
        <v>22</v>
      </c>
      <c r="B39" s="62" t="s">
        <v>420</v>
      </c>
      <c r="C39" s="1495">
        <f t="shared" si="30"/>
        <v>0</v>
      </c>
      <c r="D39" s="381">
        <f>D34+D35+D37</f>
        <v>0</v>
      </c>
      <c r="E39" s="606" t="e">
        <f t="shared" si="2"/>
        <v>#DIV/0!</v>
      </c>
      <c r="F39" s="628" t="e">
        <f t="shared" si="3"/>
        <v>#DIV/0!</v>
      </c>
      <c r="G39" s="381">
        <f>G34+G35+G37</f>
        <v>0</v>
      </c>
      <c r="H39" s="1390" t="e">
        <f t="shared" si="31"/>
        <v>#DIV/0!</v>
      </c>
      <c r="I39" s="1391" t="e">
        <f t="shared" si="4"/>
        <v>#DIV/0!</v>
      </c>
      <c r="J39" s="381">
        <f>J34+J35+J37</f>
        <v>0</v>
      </c>
      <c r="K39" s="1390" t="e">
        <f t="shared" si="33"/>
        <v>#DIV/0!</v>
      </c>
      <c r="L39" s="1392" t="e">
        <f t="shared" si="5"/>
        <v>#DIV/0!</v>
      </c>
      <c r="M39" s="381">
        <f>M34+M35+M37</f>
        <v>0</v>
      </c>
      <c r="N39" s="606" t="e">
        <f t="shared" si="6"/>
        <v>#DIV/0!</v>
      </c>
      <c r="O39" s="628" t="e">
        <f t="shared" si="7"/>
        <v>#DIV/0!</v>
      </c>
      <c r="P39" s="381">
        <f>P34+P35+P37</f>
        <v>0</v>
      </c>
      <c r="Q39" s="1390" t="e">
        <f t="shared" si="8"/>
        <v>#DIV/0!</v>
      </c>
      <c r="R39" s="1391" t="e">
        <f t="shared" si="9"/>
        <v>#DIV/0!</v>
      </c>
      <c r="S39" s="382">
        <f>S34+S35+S37</f>
        <v>0</v>
      </c>
      <c r="T39" s="1502" t="e">
        <f t="shared" si="10"/>
        <v>#DIV/0!</v>
      </c>
      <c r="U39" s="1392" t="e">
        <f t="shared" si="11"/>
        <v>#DIV/0!</v>
      </c>
      <c r="V39" s="381">
        <f>V34+V35+V37</f>
        <v>0</v>
      </c>
      <c r="W39" s="606" t="e">
        <f t="shared" si="12"/>
        <v>#DIV/0!</v>
      </c>
      <c r="X39" s="628" t="e">
        <f t="shared" si="13"/>
        <v>#DIV/0!</v>
      </c>
      <c r="Y39" s="381">
        <f>Y34+Y35+Y37</f>
        <v>0</v>
      </c>
      <c r="Z39" s="1393" t="e">
        <f t="shared" si="14"/>
        <v>#DIV/0!</v>
      </c>
      <c r="AA39" s="1394" t="e">
        <f>Z39/$Y$44</f>
        <v>#DIV/0!</v>
      </c>
      <c r="AB39" s="381">
        <f>AB34+AB35+AB37</f>
        <v>0</v>
      </c>
      <c r="AC39" s="1390" t="e">
        <f t="shared" si="16"/>
        <v>#DIV/0!</v>
      </c>
      <c r="AD39" s="1392" t="e">
        <f t="shared" si="17"/>
        <v>#DIV/0!</v>
      </c>
      <c r="AE39" s="381">
        <f>AE34+AE35+AE37</f>
        <v>0</v>
      </c>
      <c r="AF39" s="606" t="e">
        <f t="shared" si="18"/>
        <v>#DIV/0!</v>
      </c>
      <c r="AG39" s="628" t="e">
        <f t="shared" si="19"/>
        <v>#DIV/0!</v>
      </c>
      <c r="AH39" s="381">
        <f>AH34+AH35+AH37</f>
        <v>0</v>
      </c>
      <c r="AI39" s="1390" t="e">
        <f t="shared" si="20"/>
        <v>#DIV/0!</v>
      </c>
      <c r="AJ39" s="1392" t="e">
        <f t="shared" si="21"/>
        <v>#DIV/0!</v>
      </c>
      <c r="AK39" s="381">
        <f>AK34+AK35+AK37</f>
        <v>0</v>
      </c>
      <c r="AL39" s="1390" t="e">
        <f t="shared" si="22"/>
        <v>#DIV/0!</v>
      </c>
      <c r="AM39" s="1392" t="e">
        <f t="shared" si="23"/>
        <v>#DIV/0!</v>
      </c>
      <c r="AN39" s="382">
        <f>AN34+AN35+AN37</f>
        <v>0</v>
      </c>
      <c r="AO39" s="637" t="e">
        <f t="shared" si="24"/>
        <v>#DIV/0!</v>
      </c>
      <c r="AP39" s="628" t="e">
        <f t="shared" si="25"/>
        <v>#DIV/0!</v>
      </c>
      <c r="AQ39" s="381">
        <f>AQ34+AQ35+AQ37</f>
        <v>0</v>
      </c>
      <c r="AR39" s="1390" t="e">
        <f t="shared" si="26"/>
        <v>#DIV/0!</v>
      </c>
      <c r="AS39" s="1392" t="e">
        <f t="shared" si="27"/>
        <v>#DIV/0!</v>
      </c>
      <c r="AT39" s="381">
        <f>AT34+AT35+AT37</f>
        <v>0</v>
      </c>
      <c r="AU39" s="1390" t="e">
        <f t="shared" si="28"/>
        <v>#DIV/0!</v>
      </c>
      <c r="AV39" s="1392" t="e">
        <f t="shared" si="29"/>
        <v>#DIV/0!</v>
      </c>
      <c r="AW39" s="381">
        <f>AW34+AW35+AW37</f>
        <v>0</v>
      </c>
      <c r="AX39" s="606" t="e">
        <f t="shared" si="38"/>
        <v>#DIV/0!</v>
      </c>
      <c r="AY39" s="627" t="e">
        <f t="shared" si="39"/>
        <v>#DIV/0!</v>
      </c>
      <c r="AZ39" s="381">
        <f>AZ34+AZ35+AZ37</f>
        <v>0</v>
      </c>
      <c r="BA39" s="606" t="e">
        <f t="shared" si="40"/>
        <v>#DIV/0!</v>
      </c>
      <c r="BB39" s="627" t="e">
        <f t="shared" si="41"/>
        <v>#DIV/0!</v>
      </c>
      <c r="BC39" s="382">
        <f>BC34+BC35+BC37</f>
        <v>0</v>
      </c>
      <c r="BD39" s="637" t="e">
        <f t="shared" si="42"/>
        <v>#DIV/0!</v>
      </c>
      <c r="BE39" s="627" t="e">
        <f t="shared" si="43"/>
        <v>#DIV/0!</v>
      </c>
      <c r="BF39" s="382">
        <f>BF34+BF35+BF37</f>
        <v>0</v>
      </c>
      <c r="BG39" s="637" t="e">
        <f t="shared" si="44"/>
        <v>#DIV/0!</v>
      </c>
      <c r="BH39" s="627" t="e">
        <f t="shared" si="45"/>
        <v>#DIV/0!</v>
      </c>
      <c r="BI39" s="382">
        <f>BI34+BI35+BI37</f>
        <v>0</v>
      </c>
      <c r="BJ39" s="637" t="e">
        <f t="shared" si="46"/>
        <v>#DIV/0!</v>
      </c>
      <c r="BK39" s="628" t="e">
        <f t="shared" si="47"/>
        <v>#DIV/0!</v>
      </c>
      <c r="BL39" s="382">
        <f>BL34+BL35+BL37</f>
        <v>0</v>
      </c>
      <c r="BM39" s="637" t="e">
        <f t="shared" si="48"/>
        <v>#DIV/0!</v>
      </c>
      <c r="BN39" s="607" t="e">
        <f t="shared" si="49"/>
        <v>#DIV/0!</v>
      </c>
    </row>
    <row r="40" spans="1:68" s="35" customFormat="1" ht="31.15" customHeight="1" thickBot="1" x14ac:dyDescent="0.25">
      <c r="A40" s="247" t="s">
        <v>358</v>
      </c>
      <c r="B40" s="191" t="s">
        <v>555</v>
      </c>
      <c r="C40" s="1488">
        <f t="shared" si="30"/>
        <v>0</v>
      </c>
      <c r="D40" s="2207">
        <f>D39-D43</f>
        <v>0</v>
      </c>
      <c r="E40" s="2208" t="e">
        <f>D40/$D$41</f>
        <v>#DIV/0!</v>
      </c>
      <c r="F40" s="2209" t="e">
        <f>E40/$D$44</f>
        <v>#DIV/0!</v>
      </c>
      <c r="G40" s="2207">
        <f>G39-G43</f>
        <v>0</v>
      </c>
      <c r="H40" s="2208" t="e">
        <f t="shared" si="31"/>
        <v>#DIV/0!</v>
      </c>
      <c r="I40" s="2209" t="e">
        <f t="shared" si="4"/>
        <v>#DIV/0!</v>
      </c>
      <c r="J40" s="2207">
        <f>J39-J43</f>
        <v>0</v>
      </c>
      <c r="K40" s="2208" t="e">
        <f t="shared" si="33"/>
        <v>#DIV/0!</v>
      </c>
      <c r="L40" s="2210" t="e">
        <f t="shared" si="5"/>
        <v>#DIV/0!</v>
      </c>
      <c r="M40" s="2207">
        <f>M39-M43</f>
        <v>0</v>
      </c>
      <c r="N40" s="2208" t="e">
        <f t="shared" si="6"/>
        <v>#DIV/0!</v>
      </c>
      <c r="O40" s="2209" t="e">
        <f t="shared" si="7"/>
        <v>#DIV/0!</v>
      </c>
      <c r="P40" s="2207">
        <f>P39-P43</f>
        <v>0</v>
      </c>
      <c r="Q40" s="2211" t="e">
        <f t="shared" si="8"/>
        <v>#DIV/0!</v>
      </c>
      <c r="R40" s="2212" t="e">
        <f t="shared" si="9"/>
        <v>#DIV/0!</v>
      </c>
      <c r="S40" s="2213">
        <f>S39-S43</f>
        <v>0</v>
      </c>
      <c r="T40" s="2214" t="e">
        <f t="shared" si="10"/>
        <v>#DIV/0!</v>
      </c>
      <c r="U40" s="2215" t="e">
        <f t="shared" si="11"/>
        <v>#DIV/0!</v>
      </c>
      <c r="V40" s="2207">
        <f>V39-V43</f>
        <v>0</v>
      </c>
      <c r="W40" s="2208" t="e">
        <f t="shared" si="12"/>
        <v>#DIV/0!</v>
      </c>
      <c r="X40" s="2209" t="e">
        <f t="shared" si="13"/>
        <v>#DIV/0!</v>
      </c>
      <c r="Y40" s="2207">
        <f>Y39-Y43</f>
        <v>0</v>
      </c>
      <c r="Z40" s="2216" t="e">
        <f t="shared" si="14"/>
        <v>#DIV/0!</v>
      </c>
      <c r="AA40" s="2217" t="e">
        <f t="shared" si="15"/>
        <v>#DIV/0!</v>
      </c>
      <c r="AB40" s="2207">
        <f>AB39-AB43</f>
        <v>0</v>
      </c>
      <c r="AC40" s="2211" t="e">
        <f t="shared" si="16"/>
        <v>#DIV/0!</v>
      </c>
      <c r="AD40" s="2215" t="e">
        <f t="shared" si="17"/>
        <v>#DIV/0!</v>
      </c>
      <c r="AE40" s="2207">
        <f>AE39-AE43</f>
        <v>0</v>
      </c>
      <c r="AF40" s="2208" t="e">
        <f t="shared" si="18"/>
        <v>#DIV/0!</v>
      </c>
      <c r="AG40" s="2209" t="e">
        <f t="shared" si="19"/>
        <v>#DIV/0!</v>
      </c>
      <c r="AH40" s="2218">
        <f>AH39-AH43</f>
        <v>0</v>
      </c>
      <c r="AI40" s="2219" t="e">
        <f t="shared" si="20"/>
        <v>#DIV/0!</v>
      </c>
      <c r="AJ40" s="2220" t="e">
        <f t="shared" si="21"/>
        <v>#DIV/0!</v>
      </c>
      <c r="AK40" s="2207">
        <f>AK39-AK43</f>
        <v>0</v>
      </c>
      <c r="AL40" s="2211" t="e">
        <f t="shared" si="22"/>
        <v>#DIV/0!</v>
      </c>
      <c r="AM40" s="2215" t="e">
        <f t="shared" si="23"/>
        <v>#DIV/0!</v>
      </c>
      <c r="AN40" s="2213">
        <f>AN39-AN43</f>
        <v>0</v>
      </c>
      <c r="AO40" s="2221" t="e">
        <f t="shared" si="24"/>
        <v>#DIV/0!</v>
      </c>
      <c r="AP40" s="2209" t="e">
        <f t="shared" si="25"/>
        <v>#DIV/0!</v>
      </c>
      <c r="AQ40" s="2207">
        <f>AQ39-AQ43</f>
        <v>0</v>
      </c>
      <c r="AR40" s="2211" t="e">
        <f t="shared" si="26"/>
        <v>#DIV/0!</v>
      </c>
      <c r="AS40" s="2215" t="e">
        <f t="shared" si="27"/>
        <v>#DIV/0!</v>
      </c>
      <c r="AT40" s="2207">
        <f>AT39-AT43</f>
        <v>0</v>
      </c>
      <c r="AU40" s="2211" t="e">
        <f t="shared" si="28"/>
        <v>#DIV/0!</v>
      </c>
      <c r="AV40" s="2215" t="e">
        <f t="shared" si="29"/>
        <v>#DIV/0!</v>
      </c>
      <c r="AW40" s="2222">
        <f>AW39-AW43</f>
        <v>0</v>
      </c>
      <c r="AX40" s="2208" t="e">
        <f t="shared" si="38"/>
        <v>#DIV/0!</v>
      </c>
      <c r="AY40" s="2210" t="e">
        <f t="shared" si="39"/>
        <v>#DIV/0!</v>
      </c>
      <c r="AZ40" s="2207">
        <f>AZ39-AZ43</f>
        <v>0</v>
      </c>
      <c r="BA40" s="2208" t="e">
        <f t="shared" si="40"/>
        <v>#DIV/0!</v>
      </c>
      <c r="BB40" s="2210" t="e">
        <f t="shared" si="41"/>
        <v>#DIV/0!</v>
      </c>
      <c r="BC40" s="2213">
        <f>BC39-BC43</f>
        <v>0</v>
      </c>
      <c r="BD40" s="2221" t="e">
        <f t="shared" si="42"/>
        <v>#DIV/0!</v>
      </c>
      <c r="BE40" s="2210" t="e">
        <f t="shared" si="43"/>
        <v>#DIV/0!</v>
      </c>
      <c r="BF40" s="2213">
        <f>BF39-BF43</f>
        <v>0</v>
      </c>
      <c r="BG40" s="2221" t="e">
        <f t="shared" si="44"/>
        <v>#DIV/0!</v>
      </c>
      <c r="BH40" s="2210" t="e">
        <f t="shared" si="45"/>
        <v>#DIV/0!</v>
      </c>
      <c r="BI40" s="2213">
        <f>BI39-BI43</f>
        <v>0</v>
      </c>
      <c r="BJ40" s="2221" t="e">
        <f t="shared" si="46"/>
        <v>#DIV/0!</v>
      </c>
      <c r="BK40" s="2209" t="e">
        <f t="shared" si="47"/>
        <v>#DIV/0!</v>
      </c>
      <c r="BL40" s="2213">
        <f>BL39-BL43</f>
        <v>0</v>
      </c>
      <c r="BM40" s="2221" t="e">
        <f t="shared" si="48"/>
        <v>#DIV/0!</v>
      </c>
      <c r="BN40" s="2223" t="e">
        <f t="shared" si="49"/>
        <v>#DIV/0!</v>
      </c>
    </row>
    <row r="41" spans="1:68" s="290" customFormat="1" ht="30.6" customHeight="1" thickBot="1" x14ac:dyDescent="0.25">
      <c r="A41" s="1367" t="s">
        <v>359</v>
      </c>
      <c r="B41" s="1368" t="s">
        <v>320</v>
      </c>
      <c r="C41" s="2201"/>
      <c r="D41" s="1373">
        <f>A5_CV!D171</f>
        <v>0</v>
      </c>
      <c r="E41" s="1374"/>
      <c r="F41" s="2315"/>
      <c r="G41" s="1570">
        <f>A5_CV!E171</f>
        <v>0</v>
      </c>
      <c r="H41" s="1374"/>
      <c r="I41" s="2315"/>
      <c r="J41" s="2739">
        <f>IF(G41=0,0,D41-G41)</f>
        <v>0</v>
      </c>
      <c r="K41" s="1374"/>
      <c r="L41" s="2320"/>
      <c r="M41" s="1373">
        <f>A5_CV!G171</f>
        <v>0</v>
      </c>
      <c r="N41" s="1374"/>
      <c r="O41" s="2320"/>
      <c r="P41" s="1376">
        <f>A5_CV!H171</f>
        <v>0</v>
      </c>
      <c r="Q41" s="1374"/>
      <c r="R41" s="2315"/>
      <c r="S41" s="2739">
        <f>IF(P41=0,0,M41-P41)</f>
        <v>0</v>
      </c>
      <c r="T41" s="1377"/>
      <c r="U41" s="1378"/>
      <c r="V41" s="1373">
        <f>A5_CV!J171</f>
        <v>0</v>
      </c>
      <c r="W41" s="1374"/>
      <c r="X41" s="1379"/>
      <c r="Y41" s="1373">
        <f>A5_CV!K171</f>
        <v>0</v>
      </c>
      <c r="Z41" s="1380"/>
      <c r="AA41" s="1381"/>
      <c r="AB41" s="2739">
        <f>IF(Y41=0,0,V41-Y41)</f>
        <v>0</v>
      </c>
      <c r="AC41" s="1380"/>
      <c r="AD41" s="1382"/>
      <c r="AE41" s="1376">
        <f>A5_CV!M171</f>
        <v>0</v>
      </c>
      <c r="AF41" s="1374"/>
      <c r="AG41" s="1383"/>
      <c r="AH41" s="1373">
        <f>A5_CV!N171</f>
        <v>0</v>
      </c>
      <c r="AI41" s="1380"/>
      <c r="AJ41" s="1381"/>
      <c r="AK41" s="2739">
        <f>IF(AH41=0,0,AE41-AH41)</f>
        <v>0</v>
      </c>
      <c r="AL41" s="1380"/>
      <c r="AM41" s="1381"/>
      <c r="AN41" s="1387">
        <f>A5_CV!P171</f>
        <v>0</v>
      </c>
      <c r="AO41" s="1384"/>
      <c r="AP41" s="1383"/>
      <c r="AQ41" s="1387">
        <f>A5_CV!Q171</f>
        <v>0</v>
      </c>
      <c r="AR41" s="1380"/>
      <c r="AS41" s="1381"/>
      <c r="AT41" s="2739">
        <f>IF(AQ41=0,0,AN41-AQ41)</f>
        <v>0</v>
      </c>
      <c r="AU41" s="1380"/>
      <c r="AV41" s="1381"/>
      <c r="AW41" s="1385">
        <f>A5_CV!S171</f>
        <v>0</v>
      </c>
      <c r="AX41" s="1374"/>
      <c r="AY41" s="1382"/>
      <c r="AZ41" s="1373">
        <f>A5_CV!T171</f>
        <v>0</v>
      </c>
      <c r="BA41" s="1386"/>
      <c r="BB41" s="1381"/>
      <c r="BC41" s="1387">
        <f>A5_CV!U171</f>
        <v>0</v>
      </c>
      <c r="BD41" s="1384"/>
      <c r="BE41" s="1375"/>
      <c r="BF41" s="1387">
        <f>A5_CV!V171</f>
        <v>0</v>
      </c>
      <c r="BG41" s="1384"/>
      <c r="BH41" s="1381"/>
      <c r="BI41" s="1387">
        <f>A5_CV!W171</f>
        <v>0</v>
      </c>
      <c r="BJ41" s="1384"/>
      <c r="BK41" s="1379"/>
      <c r="BL41" s="2200"/>
      <c r="BM41" s="1384"/>
      <c r="BN41" s="1381"/>
    </row>
    <row r="42" spans="1:68" s="194" customFormat="1" ht="21" customHeight="1" thickBot="1" x14ac:dyDescent="0.25">
      <c r="A42" s="629" t="s">
        <v>360</v>
      </c>
      <c r="B42" s="630" t="s">
        <v>422</v>
      </c>
      <c r="C42" s="1491"/>
      <c r="D42" s="2310"/>
      <c r="E42" s="2316"/>
      <c r="F42" s="2317"/>
      <c r="G42" s="2310"/>
      <c r="H42" s="2316"/>
      <c r="I42" s="2317"/>
      <c r="J42" s="2310"/>
      <c r="K42" s="2316"/>
      <c r="L42" s="2321"/>
      <c r="M42" s="2660"/>
      <c r="N42" s="1041"/>
      <c r="O42" s="2317"/>
      <c r="P42" s="2309"/>
      <c r="Q42" s="2316"/>
      <c r="R42" s="2317"/>
      <c r="S42" s="2309"/>
      <c r="T42" s="1041"/>
      <c r="U42" s="2321"/>
      <c r="V42" s="2310"/>
      <c r="W42" s="2316"/>
      <c r="X42" s="1039"/>
      <c r="Y42" s="2310"/>
      <c r="Z42" s="2316"/>
      <c r="AA42" s="1037"/>
      <c r="AB42" s="2310"/>
      <c r="AC42" s="2316"/>
      <c r="AD42" s="2321"/>
      <c r="AE42" s="2161"/>
      <c r="AF42" s="2316"/>
      <c r="AG42" s="2317"/>
      <c r="AH42" s="2310"/>
      <c r="AI42" s="2322"/>
      <c r="AJ42" s="2323"/>
      <c r="AK42" s="2161"/>
      <c r="AL42" s="2322"/>
      <c r="AM42" s="2323"/>
      <c r="AN42" s="2311"/>
      <c r="AO42" s="1041"/>
      <c r="AP42" s="2317"/>
      <c r="AQ42" s="2312"/>
      <c r="AR42" s="2322"/>
      <c r="AS42" s="2323"/>
      <c r="AT42" s="2313"/>
      <c r="AU42" s="2322"/>
      <c r="AV42" s="2323"/>
      <c r="AW42" s="2160"/>
      <c r="AX42" s="2328"/>
      <c r="AY42" s="2321"/>
      <c r="AZ42" s="2310"/>
      <c r="BA42" s="2316"/>
      <c r="BB42" s="1037"/>
      <c r="BC42" s="2309"/>
      <c r="BD42" s="1041"/>
      <c r="BE42" s="1037"/>
      <c r="BF42" s="2309"/>
      <c r="BG42" s="1041"/>
      <c r="BH42" s="1037"/>
      <c r="BI42" s="2309"/>
      <c r="BJ42" s="1041"/>
      <c r="BK42" s="1039"/>
      <c r="BL42" s="2309"/>
      <c r="BM42" s="1041"/>
      <c r="BN42" s="1037"/>
    </row>
    <row r="43" spans="1:68" s="194" customFormat="1" ht="18.75" customHeight="1" thickBot="1" x14ac:dyDescent="0.25">
      <c r="A43" s="384" t="s">
        <v>361</v>
      </c>
      <c r="B43" s="193" t="s">
        <v>423</v>
      </c>
      <c r="C43" s="1492"/>
      <c r="D43" s="2308"/>
      <c r="E43" s="2318"/>
      <c r="F43" s="2319"/>
      <c r="G43" s="2308"/>
      <c r="H43" s="2318"/>
      <c r="I43" s="2319"/>
      <c r="J43" s="2308"/>
      <c r="K43" s="2318"/>
      <c r="L43" s="984"/>
      <c r="M43" s="2314"/>
      <c r="N43" s="1042"/>
      <c r="O43" s="2319"/>
      <c r="P43" s="2308"/>
      <c r="Q43" s="2318"/>
      <c r="R43" s="2319"/>
      <c r="S43" s="2314"/>
      <c r="T43" s="1042"/>
      <c r="U43" s="984"/>
      <c r="V43" s="2308"/>
      <c r="W43" s="2318"/>
      <c r="X43" s="1040"/>
      <c r="Y43" s="2308"/>
      <c r="Z43" s="2318"/>
      <c r="AA43" s="1038"/>
      <c r="AB43" s="2308"/>
      <c r="AC43" s="2318"/>
      <c r="AD43" s="984"/>
      <c r="AE43" s="2308"/>
      <c r="AF43" s="2318"/>
      <c r="AG43" s="2319"/>
      <c r="AH43" s="2308"/>
      <c r="AI43" s="2324"/>
      <c r="AJ43" s="2325"/>
      <c r="AK43" s="2308"/>
      <c r="AL43" s="2326"/>
      <c r="AM43" s="2327"/>
      <c r="AN43" s="2314"/>
      <c r="AO43" s="1042"/>
      <c r="AP43" s="2319"/>
      <c r="AQ43" s="2308"/>
      <c r="AR43" s="2326"/>
      <c r="AS43" s="2327"/>
      <c r="AT43" s="2308"/>
      <c r="AU43" s="2326"/>
      <c r="AV43" s="2327"/>
      <c r="AW43" s="2308"/>
      <c r="AX43" s="2329"/>
      <c r="AY43" s="984"/>
      <c r="AZ43" s="2308"/>
      <c r="BA43" s="2318"/>
      <c r="BB43" s="1038"/>
      <c r="BC43" s="2314"/>
      <c r="BD43" s="1042"/>
      <c r="BE43" s="1038"/>
      <c r="BF43" s="2314"/>
      <c r="BG43" s="1042"/>
      <c r="BH43" s="1038"/>
      <c r="BI43" s="2314"/>
      <c r="BJ43" s="1042"/>
      <c r="BK43" s="1040"/>
      <c r="BL43" s="2314"/>
      <c r="BM43" s="1042"/>
      <c r="BN43" s="1038"/>
    </row>
    <row r="44" spans="1:68" s="1500" customFormat="1" ht="42" customHeight="1" thickBot="1" x14ac:dyDescent="0.3">
      <c r="A44" s="1499" t="s">
        <v>362</v>
      </c>
      <c r="B44" s="1179" t="s">
        <v>424</v>
      </c>
      <c r="C44" s="2647"/>
      <c r="D44" s="2722">
        <f>IF(D41=0,0,D40/D41)</f>
        <v>0</v>
      </c>
      <c r="E44" s="1572"/>
      <c r="F44" s="1573"/>
      <c r="G44" s="2722">
        <f>IF(G41=0,0,G40/G41)</f>
        <v>0</v>
      </c>
      <c r="H44" s="1572"/>
      <c r="I44" s="1573"/>
      <c r="J44" s="2722">
        <f>IF(J41=0,0,J40/J41)</f>
        <v>0</v>
      </c>
      <c r="K44" s="1572"/>
      <c r="L44" s="1574"/>
      <c r="M44" s="2723">
        <f>IF(M41=0,0,M40/M41)</f>
        <v>0</v>
      </c>
      <c r="N44" s="1575"/>
      <c r="O44" s="1573"/>
      <c r="P44" s="1571">
        <f>IF(P41=0,0,P40/P41)</f>
        <v>0</v>
      </c>
      <c r="Q44" s="1572"/>
      <c r="R44" s="1573"/>
      <c r="S44" s="2659">
        <f>IF(S41=0,0,S40/S41)</f>
        <v>0</v>
      </c>
      <c r="T44" s="1576"/>
      <c r="U44" s="1574"/>
      <c r="V44" s="2722">
        <f>IF(V41=0,0,V40/V41)</f>
        <v>0</v>
      </c>
      <c r="W44" s="1577"/>
      <c r="X44" s="1573"/>
      <c r="Y44" s="1571">
        <f>IF(Y41=0,0,Y40/Y41)</f>
        <v>0</v>
      </c>
      <c r="Z44" s="1578"/>
      <c r="AA44" s="1579"/>
      <c r="AB44" s="1571">
        <f>IF(AB41=0,0,AB40/AB41)</f>
        <v>0</v>
      </c>
      <c r="AC44" s="1578"/>
      <c r="AD44" s="1580"/>
      <c r="AE44" s="2722">
        <f>IF(AE41=0,0,AE40/AE41)</f>
        <v>0</v>
      </c>
      <c r="AF44" s="1572"/>
      <c r="AG44" s="1573"/>
      <c r="AH44" s="1571">
        <f>IF(AH41=0,0,AH40/AH41)</f>
        <v>0</v>
      </c>
      <c r="AI44" s="1572"/>
      <c r="AJ44" s="1584"/>
      <c r="AK44" s="1571">
        <f>IF(AK41=0,0,AK40/AK41)</f>
        <v>0</v>
      </c>
      <c r="AL44" s="1581"/>
      <c r="AM44" s="1582"/>
      <c r="AN44" s="2723">
        <f>IF(AN41=0,0,AN40/AN41)</f>
        <v>0</v>
      </c>
      <c r="AO44" s="1575"/>
      <c r="AP44" s="1573"/>
      <c r="AQ44" s="1571">
        <f>IF(AQ41=0,0,AQ40/AQ41)</f>
        <v>0</v>
      </c>
      <c r="AR44" s="1581"/>
      <c r="AS44" s="1582"/>
      <c r="AT44" s="1571">
        <f>IF(AT41=0,0,AT40/AT41)</f>
        <v>0</v>
      </c>
      <c r="AU44" s="1581"/>
      <c r="AV44" s="1582"/>
      <c r="AW44" s="2722">
        <f>IF(AW41=0,0,AW40/AW41)</f>
        <v>0</v>
      </c>
      <c r="AX44" s="1583"/>
      <c r="AY44" s="1574"/>
      <c r="AZ44" s="2722">
        <f>IF(AZ41=0,0,AZ40/AZ41)</f>
        <v>0</v>
      </c>
      <c r="BA44" s="1577"/>
      <c r="BB44" s="1574"/>
      <c r="BC44" s="2723">
        <f>IF(BC41=0,0,BC40/BC41)</f>
        <v>0</v>
      </c>
      <c r="BD44" s="1575"/>
      <c r="BE44" s="1574"/>
      <c r="BF44" s="2722">
        <f>IF(BF41=0,0,BF40/BF41)</f>
        <v>0</v>
      </c>
      <c r="BG44" s="1577"/>
      <c r="BH44" s="1574"/>
      <c r="BI44" s="2724">
        <f>IF(BI41=0,0,BI40/BI41)</f>
        <v>0</v>
      </c>
      <c r="BJ44" s="1575"/>
      <c r="BK44" s="1573"/>
      <c r="BL44" s="2723">
        <f>IF(BL41=0,0,BL40/BL41)</f>
        <v>0</v>
      </c>
      <c r="BM44" s="1576"/>
      <c r="BN44" s="1584"/>
    </row>
    <row r="45" spans="1:68" s="2206" customFormat="1" ht="33" customHeight="1" thickBot="1" x14ac:dyDescent="0.3">
      <c r="A45" s="2202" t="s">
        <v>279</v>
      </c>
      <c r="B45" s="2203" t="s">
        <v>759</v>
      </c>
      <c r="C45" s="2225"/>
      <c r="D45" s="2460">
        <f>IF(D41=0,0,(G45*G41+J45*J41)/D41)</f>
        <v>0</v>
      </c>
      <c r="E45" s="2232"/>
      <c r="F45" s="2233"/>
      <c r="G45" s="2228"/>
      <c r="H45" s="2232"/>
      <c r="I45" s="2233"/>
      <c r="J45" s="2228"/>
      <c r="K45" s="2232"/>
      <c r="L45" s="2234"/>
      <c r="M45" s="2460">
        <f>IF(M41=0,0,(P45*P41+S45*S41)/M41)</f>
        <v>0</v>
      </c>
      <c r="N45" s="2204"/>
      <c r="O45" s="2233"/>
      <c r="P45" s="2228"/>
      <c r="Q45" s="2232"/>
      <c r="R45" s="2233"/>
      <c r="S45" s="2224"/>
      <c r="T45" s="2204"/>
      <c r="U45" s="2234"/>
      <c r="V45" s="2460">
        <f>IF(V41=0,0,(Y45*Y41+AB45*AB41)/V41)</f>
        <v>0</v>
      </c>
      <c r="W45" s="2232"/>
      <c r="X45" s="2233"/>
      <c r="Y45" s="2228"/>
      <c r="Z45" s="2235"/>
      <c r="AA45" s="2236"/>
      <c r="AB45" s="2228"/>
      <c r="AC45" s="2235"/>
      <c r="AD45" s="2237"/>
      <c r="AE45" s="2460">
        <f>IF(AE41=0,0,(AH45*AH41+AK45*AK41)/AE41)</f>
        <v>0</v>
      </c>
      <c r="AF45" s="2232"/>
      <c r="AG45" s="2233"/>
      <c r="AH45" s="2228"/>
      <c r="AI45" s="2226"/>
      <c r="AJ45" s="2230"/>
      <c r="AK45" s="2228"/>
      <c r="AL45" s="2226"/>
      <c r="AM45" s="2230"/>
      <c r="AN45" s="2460">
        <f>IF(AN41=0,0,(AQ45*AQ41+AT45*AT41)/AN41)</f>
        <v>0</v>
      </c>
      <c r="AO45" s="2229"/>
      <c r="AP45" s="2227"/>
      <c r="AQ45" s="2228"/>
      <c r="AR45" s="2232"/>
      <c r="AS45" s="2205"/>
      <c r="AT45" s="2228"/>
      <c r="AU45" s="2232"/>
      <c r="AV45" s="2205"/>
      <c r="AW45" s="2231"/>
      <c r="AX45" s="2238"/>
      <c r="AY45" s="2234"/>
      <c r="AZ45" s="2228"/>
      <c r="BA45" s="2232"/>
      <c r="BB45" s="2234"/>
      <c r="BC45" s="2224"/>
      <c r="BD45" s="2204"/>
      <c r="BE45" s="2234"/>
      <c r="BF45" s="2228"/>
      <c r="BG45" s="2232"/>
      <c r="BH45" s="2234"/>
      <c r="BI45" s="2224"/>
      <c r="BJ45" s="2204"/>
      <c r="BK45" s="2233"/>
      <c r="BL45" s="2224"/>
      <c r="BM45" s="2204"/>
      <c r="BN45" s="2205"/>
    </row>
    <row r="46" spans="1:68" s="35" customFormat="1" ht="37.5" customHeight="1" thickBot="1" x14ac:dyDescent="0.25">
      <c r="A46" s="1350" t="s">
        <v>635</v>
      </c>
      <c r="B46" s="1433" t="s">
        <v>869</v>
      </c>
      <c r="C46" s="1493"/>
      <c r="D46" s="1434" t="str">
        <f>IF(D45=0,"0",D44/D45-1)</f>
        <v>0</v>
      </c>
      <c r="E46" s="1435"/>
      <c r="F46" s="1436"/>
      <c r="G46" s="1434" t="str">
        <f>IF(G45=0,"0",G44/G45-1)</f>
        <v>0</v>
      </c>
      <c r="H46" s="1435"/>
      <c r="I46" s="1436"/>
      <c r="J46" s="1434" t="str">
        <f>IF(J45=0,"0",J44/J45-1)</f>
        <v>0</v>
      </c>
      <c r="K46" s="1435"/>
      <c r="L46" s="1437"/>
      <c r="M46" s="1501" t="str">
        <f>IF(M45=0,"0",M44/M45-1)</f>
        <v>0</v>
      </c>
      <c r="N46" s="1438"/>
      <c r="O46" s="1436"/>
      <c r="P46" s="1434" t="str">
        <f>IF(P45=0,"0",P44/P45-1)</f>
        <v>0</v>
      </c>
      <c r="Q46" s="1435"/>
      <c r="R46" s="1436"/>
      <c r="S46" s="1501" t="str">
        <f>IF(S45=0,"0",S44/S45-1)</f>
        <v>0</v>
      </c>
      <c r="T46" s="1503"/>
      <c r="U46" s="1440"/>
      <c r="V46" s="1434" t="str">
        <f>IF(V45=0,"0",V44/V45-1)</f>
        <v>0</v>
      </c>
      <c r="W46" s="1435"/>
      <c r="X46" s="1436"/>
      <c r="Y46" s="1434" t="str">
        <f>IF(Y45=0,"0",Y44/Y45-1)</f>
        <v>0</v>
      </c>
      <c r="Z46" s="1439"/>
      <c r="AA46" s="1441"/>
      <c r="AB46" s="1434" t="str">
        <f>IF(AB45=0,"0",AB44/AB45-1)</f>
        <v>0</v>
      </c>
      <c r="AC46" s="1439"/>
      <c r="AD46" s="1440"/>
      <c r="AE46" s="1434" t="str">
        <f>IF(AE45=0,"0",AE44/AE45-1)</f>
        <v>0</v>
      </c>
      <c r="AF46" s="1435"/>
      <c r="AG46" s="1436"/>
      <c r="AH46" s="1434" t="str">
        <f>IF(AH45=0,"0",AH44/AH45-1)</f>
        <v>0</v>
      </c>
      <c r="AI46" s="1435"/>
      <c r="AJ46" s="1442"/>
      <c r="AK46" s="1434" t="str">
        <f>IF(AK45=0,"0",AK44/AK45-1)</f>
        <v>0</v>
      </c>
      <c r="AL46" s="1435"/>
      <c r="AM46" s="1442"/>
      <c r="AN46" s="1501" t="str">
        <f>IF(AN45=0,"0",AN44/AN45-1)</f>
        <v>0</v>
      </c>
      <c r="AO46" s="1438"/>
      <c r="AP46" s="1436"/>
      <c r="AQ46" s="1434" t="str">
        <f>IF(AQ45=0,"0",AQ44/AQ45-1)</f>
        <v>0</v>
      </c>
      <c r="AR46" s="1435"/>
      <c r="AS46" s="1442"/>
      <c r="AT46" s="1434" t="str">
        <f>IF(AT45=0,"0",AT44/AT45-1)</f>
        <v>0</v>
      </c>
      <c r="AU46" s="1435"/>
      <c r="AV46" s="1442"/>
      <c r="AW46" s="1434" t="str">
        <f>IF(AW45=0,"0",AW44/AW45-1)</f>
        <v>0</v>
      </c>
      <c r="AX46" s="1435"/>
      <c r="AY46" s="1437"/>
      <c r="AZ46" s="1434" t="str">
        <f>IF(AZ45=0,"0",AZ44/AZ45-1)</f>
        <v>0</v>
      </c>
      <c r="BA46" s="1435"/>
      <c r="BB46" s="1437"/>
      <c r="BC46" s="1501" t="str">
        <f>IF(BC45=0,"0",BC44/BC45-1)</f>
        <v>0</v>
      </c>
      <c r="BD46" s="1438"/>
      <c r="BE46" s="1437"/>
      <c r="BF46" s="1434" t="str">
        <f>IF(BF45=0,"0",BF44/BF45-1)</f>
        <v>0</v>
      </c>
      <c r="BG46" s="1435"/>
      <c r="BH46" s="1437"/>
      <c r="BI46" s="1501" t="str">
        <f>IF(BI45=0,"0",BI44/BI45-1)</f>
        <v>0</v>
      </c>
      <c r="BJ46" s="1438"/>
      <c r="BK46" s="1436"/>
      <c r="BL46" s="1501" t="str">
        <f>IF(BL45=0,"0",BL44/BL45-1)</f>
        <v>0</v>
      </c>
      <c r="BM46" s="1438"/>
      <c r="BN46" s="1442"/>
    </row>
    <row r="47" spans="1:68" s="2546" customFormat="1" ht="12.6" customHeight="1" x14ac:dyDescent="0.2">
      <c r="A47" s="2543"/>
      <c r="B47" s="2544"/>
      <c r="C47" s="2544"/>
      <c r="D47" s="2544"/>
      <c r="E47" s="2544"/>
      <c r="F47" s="2544"/>
      <c r="G47" s="2545"/>
      <c r="H47" s="2545"/>
      <c r="I47" s="2545"/>
      <c r="J47" s="2545"/>
      <c r="K47" s="2545"/>
      <c r="L47" s="2545"/>
      <c r="M47" s="2544"/>
      <c r="N47" s="2544"/>
      <c r="O47" s="2544"/>
      <c r="P47" s="2545"/>
      <c r="Q47" s="2545"/>
      <c r="R47" s="2545"/>
      <c r="S47" s="2545"/>
      <c r="T47" s="2545"/>
      <c r="U47" s="2545"/>
      <c r="V47" s="2544"/>
      <c r="W47" s="2544"/>
      <c r="X47" s="2544"/>
      <c r="Y47" s="2545"/>
      <c r="Z47" s="2545"/>
      <c r="AA47" s="2545"/>
      <c r="AB47" s="2545"/>
      <c r="AC47" s="2545"/>
      <c r="AD47" s="2545"/>
      <c r="AE47" s="2544"/>
      <c r="AF47" s="2544"/>
      <c r="AG47" s="2544"/>
      <c r="AH47" s="2544"/>
      <c r="AI47" s="2544"/>
      <c r="AJ47" s="2544"/>
      <c r="AK47" s="2544"/>
      <c r="AL47" s="2544"/>
      <c r="AM47" s="2544"/>
      <c r="AN47" s="2544"/>
      <c r="AO47" s="2544"/>
      <c r="AP47" s="2544"/>
      <c r="AQ47" s="2544"/>
      <c r="AR47" s="2544"/>
      <c r="AS47" s="2544"/>
      <c r="AT47" s="2544"/>
      <c r="AU47" s="2544"/>
      <c r="AV47" s="2544"/>
      <c r="AW47" s="2544"/>
      <c r="AX47" s="2544"/>
      <c r="AY47" s="2544"/>
      <c r="AZ47" s="2544"/>
      <c r="BA47" s="2544"/>
      <c r="BB47" s="2544"/>
      <c r="BC47" s="2544"/>
      <c r="BD47" s="2544"/>
      <c r="BE47" s="2544"/>
      <c r="BF47" s="2544"/>
      <c r="BG47" s="2544"/>
      <c r="BH47" s="2544"/>
      <c r="BI47" s="2544"/>
      <c r="BJ47" s="2544"/>
      <c r="BK47" s="2544"/>
      <c r="BL47" s="2544"/>
      <c r="BM47" s="2544"/>
      <c r="BN47" s="2544"/>
    </row>
    <row r="48" spans="1:68" x14ac:dyDescent="0.2">
      <c r="B48" s="526" t="s">
        <v>44</v>
      </c>
      <c r="C48" s="526"/>
      <c r="G48" s="2361"/>
      <c r="H48" s="337"/>
      <c r="I48" s="337"/>
      <c r="J48" s="337"/>
      <c r="K48" s="337"/>
      <c r="L48" s="337"/>
      <c r="P48" s="337"/>
      <c r="Q48" s="337"/>
      <c r="R48" s="337"/>
      <c r="S48" s="337"/>
      <c r="T48" s="337"/>
      <c r="U48" s="337"/>
      <c r="Y48" s="337"/>
      <c r="Z48" s="337"/>
      <c r="AA48" s="337"/>
      <c r="AB48" s="337"/>
      <c r="AC48" s="337"/>
      <c r="AD48" s="337"/>
    </row>
    <row r="49" spans="2:64" hidden="1" x14ac:dyDescent="0.2">
      <c r="B49" s="520"/>
      <c r="C49" s="520"/>
      <c r="D49" s="342"/>
      <c r="G49" s="337"/>
      <c r="H49" s="337"/>
      <c r="I49" s="337"/>
      <c r="J49" s="337"/>
      <c r="K49" s="337"/>
      <c r="L49" s="337"/>
      <c r="P49" s="337"/>
      <c r="Q49" s="337"/>
      <c r="R49" s="337"/>
      <c r="S49" s="337"/>
      <c r="T49" s="337"/>
      <c r="U49" s="337"/>
      <c r="V49" s="342"/>
      <c r="AW49" s="342"/>
    </row>
    <row r="50" spans="2:64" x14ac:dyDescent="0.2">
      <c r="B50" s="497" t="s">
        <v>355</v>
      </c>
      <c r="C50" s="497"/>
      <c r="G50" s="337"/>
      <c r="H50" s="337"/>
      <c r="I50" s="337"/>
      <c r="J50" s="337"/>
      <c r="K50" s="337"/>
      <c r="L50" s="337"/>
      <c r="P50" s="337"/>
      <c r="Q50" s="337"/>
      <c r="R50" s="337"/>
      <c r="S50" s="337"/>
      <c r="T50" s="337"/>
      <c r="U50" s="337"/>
    </row>
    <row r="51" spans="2:64" x14ac:dyDescent="0.2">
      <c r="B51" s="522" t="s">
        <v>761</v>
      </c>
      <c r="C51" s="522"/>
    </row>
    <row r="52" spans="2:64" ht="15.6" customHeight="1" x14ac:dyDescent="0.2">
      <c r="B52" s="524" t="s">
        <v>762</v>
      </c>
      <c r="C52" s="524"/>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row>
    <row r="53" spans="2:64" x14ac:dyDescent="0.2">
      <c r="B53" s="525" t="s">
        <v>763</v>
      </c>
      <c r="C53" s="525"/>
    </row>
    <row r="54" spans="2:64" x14ac:dyDescent="0.2">
      <c r="B54" s="525" t="s">
        <v>764</v>
      </c>
      <c r="C54" s="525"/>
    </row>
    <row r="55" spans="2:64" x14ac:dyDescent="0.2">
      <c r="B55" s="1722"/>
      <c r="C55" s="524"/>
      <c r="V55" s="343"/>
    </row>
    <row r="56" spans="2:64" ht="15.75" x14ac:dyDescent="0.25">
      <c r="B56" s="1720"/>
      <c r="C56" s="214"/>
    </row>
    <row r="57" spans="2:64" x14ac:dyDescent="0.2">
      <c r="B57" s="1720"/>
      <c r="C57" s="35"/>
      <c r="V57" s="336"/>
    </row>
    <row r="58" spans="2:64" x14ac:dyDescent="0.2">
      <c r="M58" s="336"/>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6"/>
      <c r="AM58" s="336"/>
      <c r="AN58" s="336"/>
      <c r="AO58" s="336"/>
      <c r="AP58" s="336"/>
      <c r="AQ58" s="336"/>
      <c r="AR58" s="336"/>
      <c r="AS58" s="336"/>
      <c r="AT58" s="336"/>
      <c r="AU58" s="336"/>
      <c r="AV58" s="336"/>
      <c r="AW58" s="344"/>
    </row>
    <row r="59" spans="2:64" ht="15.75" x14ac:dyDescent="0.25">
      <c r="B59" s="214"/>
      <c r="C59" s="214"/>
      <c r="V59" s="336"/>
    </row>
    <row r="60" spans="2:64" x14ac:dyDescent="0.2">
      <c r="V60" s="336"/>
    </row>
    <row r="63" spans="2:64" ht="19.149999999999999" customHeight="1" x14ac:dyDescent="0.2">
      <c r="B63" s="68"/>
      <c r="C63" s="68"/>
    </row>
    <row r="67" spans="2:21" ht="25.15" customHeight="1" x14ac:dyDescent="0.2">
      <c r="B67" s="68"/>
      <c r="C67" s="68"/>
    </row>
    <row r="70" spans="2:21" x14ac:dyDescent="0.2">
      <c r="D70" s="337"/>
      <c r="E70" s="337"/>
      <c r="F70" s="337"/>
      <c r="G70" s="337"/>
      <c r="H70" s="337"/>
      <c r="I70" s="337"/>
      <c r="J70" s="337"/>
      <c r="K70" s="337"/>
      <c r="L70" s="337"/>
      <c r="M70" s="337"/>
      <c r="N70" s="337"/>
      <c r="O70" s="337"/>
      <c r="P70" s="337"/>
      <c r="Q70" s="337"/>
      <c r="R70" s="337"/>
      <c r="S70" s="337"/>
      <c r="T70" s="337"/>
      <c r="U70" s="337"/>
    </row>
    <row r="71" spans="2:21" x14ac:dyDescent="0.2">
      <c r="D71" s="337"/>
      <c r="E71" s="337"/>
      <c r="F71" s="337"/>
      <c r="G71" s="337"/>
      <c r="H71" s="337"/>
      <c r="I71" s="337"/>
      <c r="J71" s="337"/>
      <c r="K71" s="337"/>
      <c r="L71" s="337"/>
      <c r="M71" s="337"/>
      <c r="N71" s="337"/>
      <c r="O71" s="337"/>
      <c r="P71" s="337"/>
      <c r="Q71" s="337"/>
      <c r="R71" s="337"/>
      <c r="S71" s="337"/>
      <c r="T71" s="337"/>
      <c r="U71" s="337"/>
    </row>
    <row r="72" spans="2:21" x14ac:dyDescent="0.2">
      <c r="D72" s="337"/>
      <c r="E72" s="337"/>
      <c r="F72" s="337"/>
      <c r="G72" s="337"/>
      <c r="H72" s="337"/>
      <c r="I72" s="337"/>
      <c r="J72" s="337"/>
      <c r="K72" s="337"/>
      <c r="L72" s="337"/>
      <c r="M72" s="337"/>
      <c r="N72" s="337"/>
      <c r="O72" s="337"/>
      <c r="P72" s="337"/>
      <c r="Q72" s="337"/>
      <c r="R72" s="337"/>
      <c r="S72" s="337"/>
      <c r="T72" s="337"/>
      <c r="U72" s="337"/>
    </row>
    <row r="73" spans="2:21" x14ac:dyDescent="0.2">
      <c r="D73" s="337"/>
      <c r="E73" s="337"/>
      <c r="F73" s="337"/>
      <c r="G73" s="337"/>
      <c r="H73" s="337"/>
      <c r="I73" s="337"/>
      <c r="J73" s="337"/>
      <c r="K73" s="337"/>
      <c r="L73" s="337"/>
      <c r="M73" s="337"/>
      <c r="N73" s="337"/>
      <c r="O73" s="337"/>
      <c r="P73" s="337"/>
      <c r="Q73" s="337"/>
      <c r="R73" s="337"/>
      <c r="S73" s="337"/>
      <c r="T73" s="337"/>
      <c r="U73" s="337"/>
    </row>
    <row r="74" spans="2:21" x14ac:dyDescent="0.2">
      <c r="D74" s="337"/>
      <c r="E74" s="337"/>
      <c r="F74" s="337"/>
      <c r="G74" s="337"/>
      <c r="H74" s="337"/>
      <c r="I74" s="337"/>
      <c r="J74" s="337"/>
      <c r="K74" s="337"/>
      <c r="L74" s="337"/>
      <c r="M74" s="337"/>
      <c r="N74" s="337"/>
      <c r="O74" s="337"/>
      <c r="P74" s="337"/>
      <c r="Q74" s="337"/>
      <c r="R74" s="337"/>
      <c r="S74" s="337"/>
      <c r="T74" s="337"/>
      <c r="U74" s="337"/>
    </row>
    <row r="75" spans="2:21" x14ac:dyDescent="0.2">
      <c r="D75" s="337"/>
      <c r="E75" s="337"/>
      <c r="F75" s="337"/>
      <c r="G75" s="337"/>
      <c r="H75" s="337"/>
      <c r="I75" s="337"/>
      <c r="J75" s="337"/>
      <c r="K75" s="337"/>
      <c r="L75" s="337"/>
      <c r="M75" s="337"/>
      <c r="N75" s="337"/>
      <c r="O75" s="337"/>
      <c r="P75" s="337"/>
      <c r="Q75" s="337"/>
      <c r="R75" s="337"/>
      <c r="S75" s="337"/>
      <c r="T75" s="337"/>
      <c r="U75" s="337"/>
    </row>
    <row r="76" spans="2:21" x14ac:dyDescent="0.2">
      <c r="D76" s="337"/>
      <c r="E76" s="337"/>
      <c r="F76" s="337"/>
      <c r="G76" s="337"/>
      <c r="H76" s="337"/>
      <c r="I76" s="337"/>
      <c r="J76" s="337"/>
      <c r="K76" s="337"/>
      <c r="L76" s="337"/>
      <c r="M76" s="337"/>
      <c r="N76" s="337"/>
      <c r="O76" s="337"/>
      <c r="P76" s="337"/>
      <c r="Q76" s="337"/>
      <c r="R76" s="337"/>
      <c r="S76" s="337"/>
      <c r="T76" s="337"/>
      <c r="U76" s="337"/>
    </row>
    <row r="77" spans="2:21" x14ac:dyDescent="0.2">
      <c r="D77" s="337"/>
      <c r="E77" s="337"/>
      <c r="F77" s="337"/>
      <c r="G77" s="337"/>
      <c r="H77" s="337"/>
      <c r="I77" s="337"/>
      <c r="J77" s="337"/>
      <c r="K77" s="337"/>
      <c r="L77" s="337"/>
      <c r="M77" s="337"/>
      <c r="N77" s="337"/>
      <c r="O77" s="337"/>
      <c r="P77" s="337"/>
      <c r="Q77" s="337"/>
      <c r="R77" s="337"/>
      <c r="S77" s="337"/>
      <c r="T77" s="337"/>
      <c r="U77" s="337"/>
    </row>
    <row r="78" spans="2:21" x14ac:dyDescent="0.2">
      <c r="D78" s="337"/>
      <c r="E78" s="337"/>
      <c r="F78" s="337"/>
      <c r="G78" s="337"/>
      <c r="H78" s="337"/>
      <c r="I78" s="337"/>
      <c r="J78" s="337"/>
      <c r="K78" s="337"/>
      <c r="L78" s="337"/>
      <c r="M78" s="337"/>
      <c r="N78" s="337"/>
      <c r="O78" s="337"/>
      <c r="P78" s="337"/>
      <c r="Q78" s="337"/>
      <c r="R78" s="337"/>
      <c r="S78" s="337"/>
      <c r="T78" s="337"/>
      <c r="U78" s="337"/>
    </row>
    <row r="79" spans="2:21" x14ac:dyDescent="0.2">
      <c r="D79" s="337"/>
      <c r="E79" s="337"/>
      <c r="F79" s="337"/>
      <c r="G79" s="337"/>
      <c r="H79" s="337"/>
      <c r="I79" s="337"/>
      <c r="J79" s="337"/>
      <c r="K79" s="337"/>
      <c r="L79" s="337"/>
      <c r="M79" s="337"/>
      <c r="N79" s="337"/>
      <c r="O79" s="337"/>
      <c r="P79" s="337"/>
      <c r="Q79" s="337"/>
      <c r="R79" s="337"/>
      <c r="S79" s="337"/>
      <c r="T79" s="337"/>
      <c r="U79" s="337"/>
    </row>
    <row r="80" spans="2:21" x14ac:dyDescent="0.2">
      <c r="D80" s="337"/>
      <c r="E80" s="337"/>
      <c r="F80" s="337"/>
      <c r="G80" s="337"/>
      <c r="H80" s="337"/>
      <c r="I80" s="337"/>
      <c r="J80" s="337"/>
      <c r="K80" s="337"/>
      <c r="L80" s="337"/>
      <c r="M80" s="337"/>
      <c r="N80" s="337"/>
      <c r="O80" s="337"/>
      <c r="P80" s="337"/>
      <c r="Q80" s="337"/>
      <c r="R80" s="337"/>
      <c r="S80" s="337"/>
      <c r="T80" s="337"/>
      <c r="U80" s="337"/>
    </row>
    <row r="81" spans="4:21" x14ac:dyDescent="0.2">
      <c r="D81" s="337"/>
      <c r="E81" s="337"/>
      <c r="F81" s="337"/>
      <c r="G81" s="337"/>
      <c r="H81" s="337"/>
      <c r="I81" s="337"/>
      <c r="J81" s="337"/>
      <c r="K81" s="337"/>
      <c r="L81" s="337"/>
      <c r="M81" s="337"/>
      <c r="N81" s="337"/>
      <c r="O81" s="337"/>
      <c r="P81" s="337"/>
      <c r="Q81" s="337"/>
      <c r="R81" s="337"/>
      <c r="S81" s="337"/>
      <c r="T81" s="337"/>
      <c r="U81" s="337"/>
    </row>
    <row r="82" spans="4:21" x14ac:dyDescent="0.2">
      <c r="D82" s="337"/>
      <c r="E82" s="337"/>
      <c r="F82" s="337"/>
      <c r="G82" s="337"/>
      <c r="H82" s="337"/>
      <c r="I82" s="337"/>
      <c r="J82" s="337"/>
      <c r="K82" s="337"/>
      <c r="L82" s="337"/>
      <c r="M82" s="337"/>
      <c r="N82" s="337"/>
      <c r="O82" s="337"/>
      <c r="P82" s="337"/>
      <c r="Q82" s="337"/>
      <c r="R82" s="337"/>
      <c r="S82" s="337"/>
      <c r="T82" s="337"/>
      <c r="U82" s="337"/>
    </row>
    <row r="83" spans="4:21" x14ac:dyDescent="0.2">
      <c r="D83" s="337"/>
      <c r="E83" s="337"/>
      <c r="F83" s="337"/>
      <c r="G83" s="337"/>
      <c r="H83" s="337"/>
      <c r="I83" s="337"/>
      <c r="J83" s="337"/>
      <c r="K83" s="337"/>
      <c r="L83" s="337"/>
      <c r="M83" s="337"/>
      <c r="N83" s="337"/>
      <c r="O83" s="337"/>
      <c r="P83" s="337"/>
      <c r="Q83" s="337"/>
      <c r="R83" s="337"/>
      <c r="S83" s="337"/>
      <c r="T83" s="337"/>
      <c r="U83" s="337"/>
    </row>
    <row r="84" spans="4:21" x14ac:dyDescent="0.2">
      <c r="D84" s="337"/>
      <c r="E84" s="337"/>
      <c r="F84" s="337"/>
      <c r="G84" s="337"/>
      <c r="H84" s="337"/>
      <c r="I84" s="337"/>
      <c r="J84" s="337"/>
      <c r="K84" s="337"/>
      <c r="L84" s="337"/>
      <c r="M84" s="337"/>
      <c r="N84" s="337"/>
      <c r="O84" s="337"/>
      <c r="P84" s="337"/>
      <c r="Q84" s="337"/>
      <c r="R84" s="337"/>
      <c r="S84" s="337"/>
      <c r="T84" s="337"/>
      <c r="U84" s="337"/>
    </row>
  </sheetData>
  <sheetProtection algorithmName="SHA-512" hashValue="HsmOu/8vppIKid4Z9vbmcCMd53Jss4JJeysBbe4g172PlrwLCoIU2nKDKpkex3QVP8YcOw8R6NhZ723uW1p5GQ==" saltValue="p6IPRynpm1jEfqT+ERFPXA==" spinCount="100000" sheet="1" formatCells="0" formatColumns="0" formatRows="0"/>
  <mergeCells count="34">
    <mergeCell ref="M15:O15"/>
    <mergeCell ref="P15:R15"/>
    <mergeCell ref="S15:U15"/>
    <mergeCell ref="V15:X15"/>
    <mergeCell ref="AB15:AD15"/>
    <mergeCell ref="Y15:AA15"/>
    <mergeCell ref="AW11:BN12"/>
    <mergeCell ref="BL13:BN15"/>
    <mergeCell ref="AZ15:BB15"/>
    <mergeCell ref="AE15:AG15"/>
    <mergeCell ref="BI15:BK15"/>
    <mergeCell ref="AK15:AM15"/>
    <mergeCell ref="BF15:BH15"/>
    <mergeCell ref="BC15:BE15"/>
    <mergeCell ref="AW13:AY15"/>
    <mergeCell ref="AZ13:BK14"/>
    <mergeCell ref="AN15:AP15"/>
    <mergeCell ref="AH15:AJ15"/>
    <mergeCell ref="A37:A38"/>
    <mergeCell ref="AQ15:AS15"/>
    <mergeCell ref="AT15:AV15"/>
    <mergeCell ref="A11:A16"/>
    <mergeCell ref="B11:B16"/>
    <mergeCell ref="A35:A36"/>
    <mergeCell ref="C11:AV12"/>
    <mergeCell ref="M14:U14"/>
    <mergeCell ref="D13:L14"/>
    <mergeCell ref="M13:AV13"/>
    <mergeCell ref="V14:AD14"/>
    <mergeCell ref="AE14:AM14"/>
    <mergeCell ref="AN14:AV14"/>
    <mergeCell ref="D15:F15"/>
    <mergeCell ref="G15:I15"/>
    <mergeCell ref="J15:L15"/>
  </mergeCells>
  <hyperlinks>
    <hyperlink ref="N8" r:id="rId1" xr:uid="{4404FB93-14E5-4EC2-B563-F6A2D566896D}"/>
  </hyperlinks>
  <printOptions horizontalCentered="1" verticalCentered="1"/>
  <pageMargins left="0.11811023622047245" right="0.11811023622047245" top="0.15748031496062992" bottom="0" header="0.31496062992125984" footer="0.31496062992125984"/>
  <pageSetup paperSize="9" scale="35" orientation="landscape" r:id="rId2"/>
  <headerFooter>
    <oddHeader xml:space="preserve">&amp;RFișa A3 </oddHeader>
  </headerFooter>
  <colBreaks count="1" manualBreakCount="1">
    <brk id="39" max="66" man="1"/>
  </colBreak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2F6FF-ECE1-4A9E-88F3-0AFABD40BD53}">
  <sheetPr>
    <tabColor rgb="FF66FFFF"/>
  </sheetPr>
  <dimension ref="A1:AH154"/>
  <sheetViews>
    <sheetView zoomScaleNormal="100" zoomScaleSheetLayoutView="85" workbookViewId="0">
      <pane xSplit="2" ySplit="2" topLeftCell="N3" activePane="bottomRight" state="frozen"/>
      <selection pane="topRight" activeCell="C1" sqref="C1"/>
      <selection pane="bottomLeft" activeCell="A3" sqref="A3"/>
      <selection pane="bottomRight" activeCell="B34" sqref="B34"/>
    </sheetView>
  </sheetViews>
  <sheetFormatPr defaultColWidth="8.85546875" defaultRowHeight="15" x14ac:dyDescent="0.25"/>
  <cols>
    <col min="1" max="1" width="8.28515625" style="409" customWidth="1"/>
    <col min="2" max="2" width="45.140625" style="409" customWidth="1"/>
    <col min="3" max="3" width="12" style="409" customWidth="1"/>
    <col min="4" max="4" width="13.42578125" style="414" customWidth="1"/>
    <col min="5" max="15" width="12.7109375" style="414" customWidth="1"/>
    <col min="16" max="16" width="12.28515625" style="409" customWidth="1"/>
    <col min="17" max="17" width="5.42578125" style="414" customWidth="1"/>
    <col min="18" max="18" width="8.85546875" style="414"/>
    <col min="19" max="19" width="46.5703125" style="409" customWidth="1"/>
    <col min="20" max="20" width="14.85546875" style="409" customWidth="1"/>
    <col min="21" max="21" width="19.140625" style="414" customWidth="1"/>
    <col min="22" max="22" width="12.5703125" style="414" customWidth="1"/>
    <col min="23" max="23" width="12.5703125" style="415" customWidth="1"/>
    <col min="24" max="26" width="12.5703125" style="414" customWidth="1"/>
    <col min="27" max="32" width="10.42578125" style="414" customWidth="1"/>
    <col min="33" max="33" width="10.42578125" style="415" customWidth="1"/>
    <col min="34" max="34" width="4.42578125" style="414" customWidth="1"/>
    <col min="35" max="16384" width="8.85546875" style="414"/>
  </cols>
  <sheetData>
    <row r="1" spans="1:33" ht="24" thickBot="1" x14ac:dyDescent="0.4">
      <c r="B1" s="410" t="s">
        <v>100</v>
      </c>
      <c r="C1" s="411" t="str">
        <f>A3_Avizat!C1</f>
        <v>Denumire operator</v>
      </c>
      <c r="D1" s="412"/>
      <c r="E1" s="412"/>
      <c r="F1" s="413"/>
      <c r="P1" s="1083" t="s">
        <v>377</v>
      </c>
      <c r="AG1" s="1084" t="s">
        <v>378</v>
      </c>
    </row>
    <row r="2" spans="1:33" ht="22.5" customHeight="1" thickBot="1" x14ac:dyDescent="0.3">
      <c r="B2" s="416" t="s">
        <v>450</v>
      </c>
      <c r="C2" s="2577">
        <f>A3_Avizat!$C$3</f>
        <v>2026</v>
      </c>
      <c r="D2" s="417"/>
      <c r="E2" s="417"/>
      <c r="F2" s="418"/>
    </row>
    <row r="4" spans="1:33" ht="15.75" x14ac:dyDescent="0.25">
      <c r="B4" s="419" t="s">
        <v>379</v>
      </c>
    </row>
    <row r="5" spans="1:33" ht="15.75" x14ac:dyDescent="0.25">
      <c r="B5" s="419"/>
    </row>
    <row r="6" spans="1:33" ht="16.5" thickBot="1" x14ac:dyDescent="0.3">
      <c r="A6" s="409" t="s">
        <v>315</v>
      </c>
      <c r="B6" s="420" t="s">
        <v>518</v>
      </c>
      <c r="G6" s="409"/>
      <c r="R6" s="409" t="s">
        <v>380</v>
      </c>
      <c r="S6" s="420" t="s">
        <v>381</v>
      </c>
      <c r="X6" s="409"/>
    </row>
    <row r="7" spans="1:33" ht="16.899999999999999" customHeight="1" thickBot="1" x14ac:dyDescent="0.3">
      <c r="A7" s="421" t="s">
        <v>13</v>
      </c>
      <c r="B7" s="409" t="s">
        <v>382</v>
      </c>
      <c r="F7" s="422">
        <f>$C$2-1</f>
        <v>2025</v>
      </c>
      <c r="P7" s="423">
        <f>$F$7</f>
        <v>2025</v>
      </c>
      <c r="R7" s="421" t="s">
        <v>13</v>
      </c>
      <c r="S7" s="409" t="s">
        <v>382</v>
      </c>
      <c r="W7" s="422">
        <f>$C$2</f>
        <v>2026</v>
      </c>
      <c r="AG7" s="423">
        <f>W7</f>
        <v>2026</v>
      </c>
    </row>
    <row r="8" spans="1:33" s="449" customFormat="1" ht="27.6" customHeight="1" thickBot="1" x14ac:dyDescent="0.3">
      <c r="A8" s="683" t="s">
        <v>11</v>
      </c>
      <c r="B8" s="678" t="s">
        <v>103</v>
      </c>
      <c r="C8" s="678" t="s">
        <v>374</v>
      </c>
      <c r="D8" s="678" t="s">
        <v>288</v>
      </c>
      <c r="E8" s="678" t="s">
        <v>289</v>
      </c>
      <c r="F8" s="2791" t="s">
        <v>290</v>
      </c>
      <c r="G8" s="2805" t="s">
        <v>291</v>
      </c>
      <c r="H8" s="2790" t="s">
        <v>292</v>
      </c>
      <c r="I8" s="2790" t="s">
        <v>293</v>
      </c>
      <c r="J8" s="2790" t="s">
        <v>294</v>
      </c>
      <c r="K8" s="2790" t="s">
        <v>295</v>
      </c>
      <c r="L8" s="2790" t="s">
        <v>296</v>
      </c>
      <c r="M8" s="2806" t="s">
        <v>297</v>
      </c>
      <c r="N8" s="2798" t="s">
        <v>298</v>
      </c>
      <c r="O8" s="678" t="s">
        <v>299</v>
      </c>
      <c r="P8" s="679" t="s">
        <v>12</v>
      </c>
      <c r="R8" s="424" t="s">
        <v>11</v>
      </c>
      <c r="S8" s="678" t="s">
        <v>103</v>
      </c>
      <c r="T8" s="678" t="s">
        <v>374</v>
      </c>
      <c r="U8" s="678" t="s">
        <v>288</v>
      </c>
      <c r="V8" s="678" t="s">
        <v>289</v>
      </c>
      <c r="W8" s="2791" t="s">
        <v>290</v>
      </c>
      <c r="X8" s="2805" t="s">
        <v>291</v>
      </c>
      <c r="Y8" s="2790" t="s">
        <v>292</v>
      </c>
      <c r="Z8" s="2790" t="s">
        <v>293</v>
      </c>
      <c r="AA8" s="2790" t="s">
        <v>294</v>
      </c>
      <c r="AB8" s="2790" t="s">
        <v>295</v>
      </c>
      <c r="AC8" s="2790" t="s">
        <v>296</v>
      </c>
      <c r="AD8" s="2806" t="s">
        <v>297</v>
      </c>
      <c r="AE8" s="2798" t="s">
        <v>298</v>
      </c>
      <c r="AF8" s="678" t="s">
        <v>299</v>
      </c>
      <c r="AG8" s="679" t="s">
        <v>12</v>
      </c>
    </row>
    <row r="9" spans="1:33" ht="27.6" customHeight="1" x14ac:dyDescent="0.2">
      <c r="A9" s="425" t="s">
        <v>86</v>
      </c>
      <c r="B9" s="2576" t="s">
        <v>845</v>
      </c>
      <c r="C9" s="426" t="s">
        <v>14</v>
      </c>
      <c r="D9" s="648"/>
      <c r="E9" s="648"/>
      <c r="F9" s="2792"/>
      <c r="G9" s="2807"/>
      <c r="H9" s="648"/>
      <c r="I9" s="648"/>
      <c r="J9" s="648"/>
      <c r="K9" s="648"/>
      <c r="L9" s="648"/>
      <c r="M9" s="2808"/>
      <c r="N9" s="2799"/>
      <c r="O9" s="648"/>
      <c r="P9" s="649">
        <f>SUM(D9:O9)</f>
        <v>0</v>
      </c>
      <c r="R9" s="425" t="s">
        <v>86</v>
      </c>
      <c r="S9" s="657" t="s">
        <v>845</v>
      </c>
      <c r="T9" s="426" t="s">
        <v>14</v>
      </c>
      <c r="U9" s="648"/>
      <c r="V9" s="648"/>
      <c r="W9" s="2792"/>
      <c r="X9" s="2807"/>
      <c r="Y9" s="648"/>
      <c r="Z9" s="648"/>
      <c r="AA9" s="648"/>
      <c r="AB9" s="648"/>
      <c r="AC9" s="648"/>
      <c r="AD9" s="2808"/>
      <c r="AE9" s="2799"/>
      <c r="AF9" s="648"/>
      <c r="AG9" s="649">
        <f>SUM(U9:AF9)</f>
        <v>0</v>
      </c>
    </row>
    <row r="10" spans="1:33" ht="27.6" customHeight="1" x14ac:dyDescent="0.2">
      <c r="A10" s="425"/>
      <c r="B10" s="2576" t="s">
        <v>619</v>
      </c>
      <c r="C10" s="426" t="s">
        <v>14</v>
      </c>
      <c r="D10" s="648"/>
      <c r="E10" s="648"/>
      <c r="F10" s="2792"/>
      <c r="G10" s="2807"/>
      <c r="H10" s="648"/>
      <c r="I10" s="648"/>
      <c r="J10" s="648"/>
      <c r="K10" s="648"/>
      <c r="L10" s="648"/>
      <c r="M10" s="2808"/>
      <c r="N10" s="2799"/>
      <c r="O10" s="648"/>
      <c r="P10" s="649">
        <f t="shared" ref="P10:P14" si="0">SUM(D10:O10)</f>
        <v>0</v>
      </c>
      <c r="R10" s="425"/>
      <c r="S10" s="657" t="s">
        <v>619</v>
      </c>
      <c r="T10" s="426" t="s">
        <v>14</v>
      </c>
      <c r="U10" s="648"/>
      <c r="V10" s="648"/>
      <c r="W10" s="2792"/>
      <c r="X10" s="2807"/>
      <c r="Y10" s="648"/>
      <c r="Z10" s="648"/>
      <c r="AA10" s="648"/>
      <c r="AB10" s="648"/>
      <c r="AC10" s="648"/>
      <c r="AD10" s="2808"/>
      <c r="AE10" s="2799"/>
      <c r="AF10" s="648"/>
      <c r="AG10" s="649">
        <f t="shared" ref="AG10:AG14" si="1">SUM(U10:AF10)</f>
        <v>0</v>
      </c>
    </row>
    <row r="11" spans="1:33" ht="27.6" customHeight="1" x14ac:dyDescent="0.2">
      <c r="A11" s="425" t="s">
        <v>110</v>
      </c>
      <c r="B11" s="659" t="s">
        <v>620</v>
      </c>
      <c r="C11" s="427" t="s">
        <v>14</v>
      </c>
      <c r="D11" s="648"/>
      <c r="E11" s="648"/>
      <c r="F11" s="2792"/>
      <c r="G11" s="2807"/>
      <c r="H11" s="648"/>
      <c r="I11" s="648"/>
      <c r="J11" s="648"/>
      <c r="K11" s="648"/>
      <c r="L11" s="648"/>
      <c r="M11" s="2808"/>
      <c r="N11" s="2799"/>
      <c r="O11" s="648"/>
      <c r="P11" s="649">
        <f t="shared" si="0"/>
        <v>0</v>
      </c>
      <c r="R11" s="425" t="s">
        <v>110</v>
      </c>
      <c r="S11" s="659" t="s">
        <v>620</v>
      </c>
      <c r="T11" s="427" t="s">
        <v>14</v>
      </c>
      <c r="U11" s="648"/>
      <c r="V11" s="648"/>
      <c r="W11" s="2792"/>
      <c r="X11" s="2807"/>
      <c r="Y11" s="648"/>
      <c r="Z11" s="648"/>
      <c r="AA11" s="648"/>
      <c r="AB11" s="648"/>
      <c r="AC11" s="648"/>
      <c r="AD11" s="2808"/>
      <c r="AE11" s="2799"/>
      <c r="AF11" s="648"/>
      <c r="AG11" s="649">
        <f t="shared" si="1"/>
        <v>0</v>
      </c>
    </row>
    <row r="12" spans="1:33" ht="27.6" customHeight="1" x14ac:dyDescent="0.2">
      <c r="A12" s="425"/>
      <c r="B12" s="659" t="s">
        <v>621</v>
      </c>
      <c r="C12" s="427" t="s">
        <v>14</v>
      </c>
      <c r="D12" s="648"/>
      <c r="E12" s="648"/>
      <c r="F12" s="2792"/>
      <c r="G12" s="2807"/>
      <c r="H12" s="648"/>
      <c r="I12" s="648"/>
      <c r="J12" s="648"/>
      <c r="K12" s="648"/>
      <c r="L12" s="648"/>
      <c r="M12" s="2808"/>
      <c r="N12" s="2799"/>
      <c r="O12" s="648"/>
      <c r="P12" s="649">
        <f t="shared" si="0"/>
        <v>0</v>
      </c>
      <c r="R12" s="425"/>
      <c r="S12" s="659" t="s">
        <v>621</v>
      </c>
      <c r="T12" s="427" t="s">
        <v>14</v>
      </c>
      <c r="U12" s="648"/>
      <c r="V12" s="648"/>
      <c r="W12" s="2792"/>
      <c r="X12" s="2807"/>
      <c r="Y12" s="648"/>
      <c r="Z12" s="648"/>
      <c r="AA12" s="648"/>
      <c r="AB12" s="648"/>
      <c r="AC12" s="648"/>
      <c r="AD12" s="2808"/>
      <c r="AE12" s="2799"/>
      <c r="AF12" s="648"/>
      <c r="AG12" s="649">
        <f t="shared" si="1"/>
        <v>0</v>
      </c>
    </row>
    <row r="13" spans="1:33" ht="27.6" customHeight="1" x14ac:dyDescent="0.2">
      <c r="A13" s="2488" t="s">
        <v>111</v>
      </c>
      <c r="B13" s="2489" t="s">
        <v>622</v>
      </c>
      <c r="C13" s="427" t="s">
        <v>14</v>
      </c>
      <c r="D13" s="453"/>
      <c r="E13" s="453"/>
      <c r="F13" s="2793"/>
      <c r="G13" s="2809"/>
      <c r="H13" s="453"/>
      <c r="I13" s="453"/>
      <c r="J13" s="453"/>
      <c r="K13" s="453"/>
      <c r="L13" s="453"/>
      <c r="M13" s="2810"/>
      <c r="N13" s="2800"/>
      <c r="O13" s="453"/>
      <c r="P13" s="649">
        <f t="shared" si="0"/>
        <v>0</v>
      </c>
      <c r="R13" s="425" t="s">
        <v>111</v>
      </c>
      <c r="S13" s="658" t="s">
        <v>622</v>
      </c>
      <c r="T13" s="427" t="s">
        <v>14</v>
      </c>
      <c r="U13" s="453"/>
      <c r="V13" s="453"/>
      <c r="W13" s="2793"/>
      <c r="X13" s="2809"/>
      <c r="Y13" s="453"/>
      <c r="Z13" s="453"/>
      <c r="AA13" s="453"/>
      <c r="AB13" s="453"/>
      <c r="AC13" s="453"/>
      <c r="AD13" s="2810"/>
      <c r="AE13" s="2800"/>
      <c r="AF13" s="453"/>
      <c r="AG13" s="649">
        <f t="shared" si="1"/>
        <v>0</v>
      </c>
    </row>
    <row r="14" spans="1:33" ht="27.6" customHeight="1" x14ac:dyDescent="0.2">
      <c r="A14" s="2488"/>
      <c r="B14" s="2489" t="s">
        <v>623</v>
      </c>
      <c r="C14" s="427" t="s">
        <v>14</v>
      </c>
      <c r="D14" s="453"/>
      <c r="E14" s="453"/>
      <c r="F14" s="2793"/>
      <c r="G14" s="2809"/>
      <c r="H14" s="453"/>
      <c r="I14" s="453"/>
      <c r="J14" s="453"/>
      <c r="K14" s="453"/>
      <c r="L14" s="453"/>
      <c r="M14" s="2810"/>
      <c r="N14" s="2800"/>
      <c r="O14" s="453"/>
      <c r="P14" s="649">
        <f t="shared" si="0"/>
        <v>0</v>
      </c>
      <c r="R14" s="425"/>
      <c r="S14" s="658" t="s">
        <v>623</v>
      </c>
      <c r="T14" s="427" t="s">
        <v>14</v>
      </c>
      <c r="U14" s="453"/>
      <c r="V14" s="453"/>
      <c r="W14" s="2793"/>
      <c r="X14" s="2809"/>
      <c r="Y14" s="453"/>
      <c r="Z14" s="453"/>
      <c r="AA14" s="453"/>
      <c r="AB14" s="453"/>
      <c r="AC14" s="453"/>
      <c r="AD14" s="2810"/>
      <c r="AE14" s="2800"/>
      <c r="AF14" s="453"/>
      <c r="AG14" s="649">
        <f t="shared" si="1"/>
        <v>0</v>
      </c>
    </row>
    <row r="15" spans="1:33" ht="27.6" customHeight="1" x14ac:dyDescent="0.2">
      <c r="A15" s="430" t="s">
        <v>112</v>
      </c>
      <c r="B15" s="660" t="s">
        <v>624</v>
      </c>
      <c r="C15" s="427" t="s">
        <v>15</v>
      </c>
      <c r="D15" s="431"/>
      <c r="E15" s="431"/>
      <c r="F15" s="2794"/>
      <c r="G15" s="2811"/>
      <c r="H15" s="431"/>
      <c r="I15" s="431"/>
      <c r="J15" s="431"/>
      <c r="K15" s="431"/>
      <c r="L15" s="431"/>
      <c r="M15" s="2812"/>
      <c r="N15" s="2801"/>
      <c r="O15" s="431"/>
      <c r="P15" s="1444" t="e">
        <f>P17/P13</f>
        <v>#DIV/0!</v>
      </c>
      <c r="R15" s="425" t="s">
        <v>112</v>
      </c>
      <c r="S15" s="660" t="s">
        <v>624</v>
      </c>
      <c r="T15" s="427" t="s">
        <v>15</v>
      </c>
      <c r="U15" s="431"/>
      <c r="V15" s="431"/>
      <c r="W15" s="2794"/>
      <c r="X15" s="2811"/>
      <c r="Y15" s="431"/>
      <c r="Z15" s="431"/>
      <c r="AA15" s="431"/>
      <c r="AB15" s="431"/>
      <c r="AC15" s="431"/>
      <c r="AD15" s="2812"/>
      <c r="AE15" s="2801"/>
      <c r="AF15" s="431"/>
      <c r="AG15" s="1444" t="e">
        <f>AG17/AG13</f>
        <v>#DIV/0!</v>
      </c>
    </row>
    <row r="16" spans="1:33" ht="27.6" customHeight="1" x14ac:dyDescent="0.2">
      <c r="A16" s="455"/>
      <c r="B16" s="660" t="s">
        <v>625</v>
      </c>
      <c r="C16" s="427" t="s">
        <v>15</v>
      </c>
      <c r="D16" s="1411"/>
      <c r="E16" s="1411"/>
      <c r="F16" s="2795"/>
      <c r="G16" s="2813"/>
      <c r="H16" s="1411"/>
      <c r="I16" s="1411"/>
      <c r="J16" s="1411"/>
      <c r="K16" s="1411"/>
      <c r="L16" s="1411"/>
      <c r="M16" s="2814"/>
      <c r="N16" s="2802"/>
      <c r="O16" s="1411"/>
      <c r="P16" s="1444" t="e">
        <f>P18/P14</f>
        <v>#DIV/0!</v>
      </c>
      <c r="R16" s="816"/>
      <c r="S16" s="660" t="s">
        <v>625</v>
      </c>
      <c r="T16" s="427" t="s">
        <v>15</v>
      </c>
      <c r="U16" s="1411"/>
      <c r="V16" s="1411"/>
      <c r="W16" s="2795"/>
      <c r="X16" s="2813"/>
      <c r="Y16" s="1411"/>
      <c r="Z16" s="1411"/>
      <c r="AA16" s="1411"/>
      <c r="AB16" s="1411"/>
      <c r="AC16" s="1411"/>
      <c r="AD16" s="2814"/>
      <c r="AE16" s="2802"/>
      <c r="AF16" s="1411"/>
      <c r="AG16" s="1444" t="e">
        <f>AG18/AG14</f>
        <v>#DIV/0!</v>
      </c>
    </row>
    <row r="17" spans="1:34" s="432" customFormat="1" ht="27.6" customHeight="1" thickBot="1" x14ac:dyDescent="0.25">
      <c r="A17" s="456" t="s">
        <v>113</v>
      </c>
      <c r="B17" s="653" t="s">
        <v>626</v>
      </c>
      <c r="C17" s="654" t="s">
        <v>186</v>
      </c>
      <c r="D17" s="655">
        <f t="shared" ref="D17:O17" si="2">D15*D13</f>
        <v>0</v>
      </c>
      <c r="E17" s="655">
        <f t="shared" si="2"/>
        <v>0</v>
      </c>
      <c r="F17" s="2796">
        <f t="shared" si="2"/>
        <v>0</v>
      </c>
      <c r="G17" s="2815">
        <f t="shared" si="2"/>
        <v>0</v>
      </c>
      <c r="H17" s="655">
        <f t="shared" si="2"/>
        <v>0</v>
      </c>
      <c r="I17" s="655">
        <f t="shared" si="2"/>
        <v>0</v>
      </c>
      <c r="J17" s="655">
        <f t="shared" si="2"/>
        <v>0</v>
      </c>
      <c r="K17" s="655">
        <f t="shared" si="2"/>
        <v>0</v>
      </c>
      <c r="L17" s="655">
        <f t="shared" si="2"/>
        <v>0</v>
      </c>
      <c r="M17" s="650">
        <f t="shared" si="2"/>
        <v>0</v>
      </c>
      <c r="N17" s="2803">
        <f t="shared" si="2"/>
        <v>0</v>
      </c>
      <c r="O17" s="655">
        <f t="shared" si="2"/>
        <v>0</v>
      </c>
      <c r="P17" s="650">
        <f>SUM(D17:O17)</f>
        <v>0</v>
      </c>
      <c r="R17" s="456" t="s">
        <v>113</v>
      </c>
      <c r="S17" s="653" t="s">
        <v>626</v>
      </c>
      <c r="T17" s="654" t="s">
        <v>186</v>
      </c>
      <c r="U17" s="655">
        <f t="shared" ref="U17:AF17" si="3">U15*U13</f>
        <v>0</v>
      </c>
      <c r="V17" s="655">
        <f t="shared" si="3"/>
        <v>0</v>
      </c>
      <c r="W17" s="2796">
        <f t="shared" si="3"/>
        <v>0</v>
      </c>
      <c r="X17" s="2815">
        <f t="shared" si="3"/>
        <v>0</v>
      </c>
      <c r="Y17" s="655">
        <f t="shared" si="3"/>
        <v>0</v>
      </c>
      <c r="Z17" s="655">
        <f t="shared" si="3"/>
        <v>0</v>
      </c>
      <c r="AA17" s="655">
        <f t="shared" si="3"/>
        <v>0</v>
      </c>
      <c r="AB17" s="655">
        <f t="shared" si="3"/>
        <v>0</v>
      </c>
      <c r="AC17" s="655">
        <f t="shared" si="3"/>
        <v>0</v>
      </c>
      <c r="AD17" s="650">
        <f t="shared" si="3"/>
        <v>0</v>
      </c>
      <c r="AE17" s="2803">
        <f t="shared" si="3"/>
        <v>0</v>
      </c>
      <c r="AF17" s="655">
        <f t="shared" si="3"/>
        <v>0</v>
      </c>
      <c r="AG17" s="650">
        <f>SUM(U17:AF17)</f>
        <v>0</v>
      </c>
    </row>
    <row r="18" spans="1:34" ht="27.6" customHeight="1" thickBot="1" x14ac:dyDescent="0.25">
      <c r="A18" s="1412"/>
      <c r="B18" s="1413" t="s">
        <v>627</v>
      </c>
      <c r="C18" s="1414" t="s">
        <v>186</v>
      </c>
      <c r="D18" s="655">
        <f t="shared" ref="D18:O18" si="4">D16*D14</f>
        <v>0</v>
      </c>
      <c r="E18" s="655">
        <f t="shared" si="4"/>
        <v>0</v>
      </c>
      <c r="F18" s="2796">
        <f t="shared" si="4"/>
        <v>0</v>
      </c>
      <c r="G18" s="2815">
        <f t="shared" si="4"/>
        <v>0</v>
      </c>
      <c r="H18" s="655">
        <f t="shared" si="4"/>
        <v>0</v>
      </c>
      <c r="I18" s="655">
        <f t="shared" si="4"/>
        <v>0</v>
      </c>
      <c r="J18" s="655">
        <f t="shared" si="4"/>
        <v>0</v>
      </c>
      <c r="K18" s="655">
        <f t="shared" si="4"/>
        <v>0</v>
      </c>
      <c r="L18" s="655">
        <f t="shared" si="4"/>
        <v>0</v>
      </c>
      <c r="M18" s="650">
        <f t="shared" si="4"/>
        <v>0</v>
      </c>
      <c r="N18" s="2803">
        <f t="shared" si="4"/>
        <v>0</v>
      </c>
      <c r="O18" s="655">
        <f t="shared" si="4"/>
        <v>0</v>
      </c>
      <c r="P18" s="650">
        <f>SUM(D18:O18)</f>
        <v>0</v>
      </c>
      <c r="R18" s="656"/>
      <c r="S18" s="1413" t="s">
        <v>627</v>
      </c>
      <c r="T18" s="1414" t="s">
        <v>186</v>
      </c>
      <c r="U18" s="1415">
        <f t="shared" ref="U18:AF18" si="5">U16*U14</f>
        <v>0</v>
      </c>
      <c r="V18" s="1415">
        <f t="shared" si="5"/>
        <v>0</v>
      </c>
      <c r="W18" s="2797">
        <f t="shared" si="5"/>
        <v>0</v>
      </c>
      <c r="X18" s="2816">
        <f t="shared" si="5"/>
        <v>0</v>
      </c>
      <c r="Y18" s="1415">
        <f t="shared" si="5"/>
        <v>0</v>
      </c>
      <c r="Z18" s="1415">
        <f t="shared" si="5"/>
        <v>0</v>
      </c>
      <c r="AA18" s="1415">
        <f t="shared" si="5"/>
        <v>0</v>
      </c>
      <c r="AB18" s="1415">
        <f t="shared" si="5"/>
        <v>0</v>
      </c>
      <c r="AC18" s="1415">
        <f t="shared" si="5"/>
        <v>0</v>
      </c>
      <c r="AD18" s="2817">
        <f t="shared" si="5"/>
        <v>0</v>
      </c>
      <c r="AE18" s="2804">
        <f t="shared" si="5"/>
        <v>0</v>
      </c>
      <c r="AF18" s="1415">
        <f t="shared" si="5"/>
        <v>0</v>
      </c>
      <c r="AG18" s="650">
        <f>SUM(U18:AF18)</f>
        <v>0</v>
      </c>
    </row>
    <row r="19" spans="1:34" ht="19.899999999999999" customHeight="1" x14ac:dyDescent="0.25">
      <c r="A19" s="434"/>
      <c r="B19" s="409" t="s">
        <v>628</v>
      </c>
      <c r="C19" s="435"/>
      <c r="D19" s="436"/>
      <c r="E19" s="436"/>
      <c r="F19" s="436"/>
      <c r="G19" s="436"/>
      <c r="H19" s="436"/>
      <c r="I19" s="436"/>
      <c r="J19" s="436"/>
      <c r="K19" s="436"/>
      <c r="L19" s="436"/>
      <c r="M19" s="436"/>
      <c r="N19" s="436"/>
      <c r="O19" s="436"/>
      <c r="P19" s="437"/>
      <c r="R19" s="434"/>
      <c r="S19" s="409" t="s">
        <v>44</v>
      </c>
      <c r="T19" s="435"/>
      <c r="U19" s="436"/>
      <c r="V19" s="436"/>
      <c r="W19" s="438"/>
      <c r="X19" s="436"/>
      <c r="Y19" s="436"/>
      <c r="Z19" s="436"/>
      <c r="AA19" s="436"/>
      <c r="AB19" s="436"/>
      <c r="AC19" s="436"/>
      <c r="AD19" s="436"/>
      <c r="AE19" s="436"/>
      <c r="AF19" s="436"/>
      <c r="AG19" s="439"/>
    </row>
    <row r="20" spans="1:34" ht="20.45" customHeight="1" x14ac:dyDescent="0.25">
      <c r="A20" s="434"/>
      <c r="B20" s="409" t="s">
        <v>300</v>
      </c>
      <c r="C20" s="435"/>
      <c r="D20" s="436"/>
      <c r="E20" s="436"/>
      <c r="F20" s="436"/>
      <c r="G20" s="436"/>
      <c r="H20" s="436"/>
      <c r="I20" s="436"/>
      <c r="J20" s="436"/>
      <c r="K20" s="436"/>
      <c r="L20" s="436"/>
      <c r="M20" s="436"/>
      <c r="N20" s="436"/>
      <c r="O20" s="436"/>
      <c r="P20" s="437"/>
      <c r="R20" s="434"/>
      <c r="S20" s="409" t="s">
        <v>300</v>
      </c>
      <c r="T20" s="435"/>
      <c r="U20" s="436"/>
      <c r="V20" s="436"/>
      <c r="W20" s="438"/>
      <c r="X20" s="436"/>
      <c r="Y20" s="436"/>
      <c r="Z20" s="436"/>
      <c r="AA20" s="436"/>
      <c r="AB20" s="436"/>
      <c r="AC20" s="436"/>
      <c r="AD20" s="436"/>
      <c r="AE20" s="436"/>
      <c r="AF20" s="436"/>
      <c r="AG20" s="439"/>
    </row>
    <row r="21" spans="1:34" ht="27.6" customHeight="1" thickBot="1" x14ac:dyDescent="0.25">
      <c r="A21" s="434"/>
      <c r="B21" s="661"/>
      <c r="C21" s="435"/>
      <c r="D21" s="436"/>
      <c r="E21" s="436"/>
      <c r="F21" s="436"/>
      <c r="G21" s="436"/>
      <c r="H21" s="436"/>
      <c r="I21" s="436"/>
      <c r="J21" s="436"/>
      <c r="K21" s="436"/>
      <c r="L21" s="436"/>
      <c r="M21" s="436"/>
      <c r="N21" s="436"/>
      <c r="O21" s="436"/>
      <c r="P21" s="437"/>
      <c r="R21" s="434"/>
      <c r="S21" s="661"/>
      <c r="T21" s="435"/>
      <c r="U21" s="436"/>
      <c r="V21" s="436"/>
      <c r="W21" s="438"/>
      <c r="X21" s="436"/>
      <c r="Y21" s="436"/>
      <c r="Z21" s="436"/>
      <c r="AA21" s="436"/>
      <c r="AB21" s="436"/>
      <c r="AC21" s="436"/>
      <c r="AD21" s="436"/>
      <c r="AE21" s="436"/>
      <c r="AF21" s="436"/>
      <c r="AG21" s="439"/>
    </row>
    <row r="22" spans="1:34" ht="21" customHeight="1" thickBot="1" x14ac:dyDescent="0.3">
      <c r="A22" s="434" t="s">
        <v>16</v>
      </c>
      <c r="B22" s="440" t="s">
        <v>876</v>
      </c>
      <c r="C22" s="435"/>
      <c r="D22" s="441"/>
      <c r="E22" s="441"/>
      <c r="F22" s="422">
        <f>$C$2-1</f>
        <v>2025</v>
      </c>
      <c r="G22" s="409"/>
      <c r="H22" s="441"/>
      <c r="I22" s="441"/>
      <c r="J22" s="441"/>
      <c r="K22" s="441"/>
      <c r="L22" s="441"/>
      <c r="M22" s="441"/>
      <c r="N22" s="441"/>
      <c r="O22" s="441"/>
      <c r="P22" s="423">
        <f>$F$22</f>
        <v>2025</v>
      </c>
      <c r="R22" s="434" t="s">
        <v>16</v>
      </c>
      <c r="S22" s="440" t="s">
        <v>874</v>
      </c>
      <c r="T22" s="435"/>
      <c r="U22" s="441"/>
      <c r="V22" s="441"/>
      <c r="W22" s="442">
        <f>$C$2</f>
        <v>2026</v>
      </c>
      <c r="X22" s="409"/>
      <c r="Y22" s="441"/>
      <c r="Z22" s="441"/>
      <c r="AA22" s="441"/>
      <c r="AB22" s="441"/>
      <c r="AC22" s="441"/>
      <c r="AD22" s="441"/>
      <c r="AE22" s="441"/>
      <c r="AF22" s="441"/>
      <c r="AG22" s="423">
        <f>W22</f>
        <v>2026</v>
      </c>
    </row>
    <row r="23" spans="1:34" s="449" customFormat="1" ht="25.15" customHeight="1" thickBot="1" x14ac:dyDescent="0.3">
      <c r="A23" s="682" t="s">
        <v>11</v>
      </c>
      <c r="B23" s="680" t="s">
        <v>103</v>
      </c>
      <c r="C23" s="680" t="s">
        <v>374</v>
      </c>
      <c r="D23" s="680" t="s">
        <v>288</v>
      </c>
      <c r="E23" s="680" t="s">
        <v>289</v>
      </c>
      <c r="F23" s="680" t="s">
        <v>290</v>
      </c>
      <c r="G23" s="680" t="s">
        <v>291</v>
      </c>
      <c r="H23" s="680" t="s">
        <v>292</v>
      </c>
      <c r="I23" s="680" t="s">
        <v>293</v>
      </c>
      <c r="J23" s="680" t="s">
        <v>294</v>
      </c>
      <c r="K23" s="680" t="s">
        <v>295</v>
      </c>
      <c r="L23" s="680" t="s">
        <v>296</v>
      </c>
      <c r="M23" s="680" t="s">
        <v>297</v>
      </c>
      <c r="N23" s="680" t="s">
        <v>298</v>
      </c>
      <c r="O23" s="680" t="s">
        <v>299</v>
      </c>
      <c r="P23" s="681" t="s">
        <v>12</v>
      </c>
      <c r="R23" s="424" t="s">
        <v>11</v>
      </c>
      <c r="S23" s="680" t="s">
        <v>103</v>
      </c>
      <c r="T23" s="680" t="s">
        <v>374</v>
      </c>
      <c r="U23" s="680" t="s">
        <v>288</v>
      </c>
      <c r="V23" s="680" t="s">
        <v>289</v>
      </c>
      <c r="W23" s="680" t="s">
        <v>290</v>
      </c>
      <c r="X23" s="680" t="s">
        <v>291</v>
      </c>
      <c r="Y23" s="680" t="s">
        <v>292</v>
      </c>
      <c r="Z23" s="680" t="s">
        <v>293</v>
      </c>
      <c r="AA23" s="680" t="s">
        <v>294</v>
      </c>
      <c r="AB23" s="680" t="s">
        <v>295</v>
      </c>
      <c r="AC23" s="680" t="s">
        <v>296</v>
      </c>
      <c r="AD23" s="680" t="s">
        <v>297</v>
      </c>
      <c r="AE23" s="680" t="s">
        <v>298</v>
      </c>
      <c r="AF23" s="680" t="s">
        <v>299</v>
      </c>
      <c r="AG23" s="681" t="s">
        <v>12</v>
      </c>
    </row>
    <row r="24" spans="1:34" ht="21.6" hidden="1" customHeight="1" x14ac:dyDescent="0.2">
      <c r="A24" s="3049" t="s">
        <v>86</v>
      </c>
      <c r="B24" s="3050" t="s">
        <v>368</v>
      </c>
      <c r="C24" s="445" t="s">
        <v>14</v>
      </c>
      <c r="D24" s="446"/>
      <c r="E24" s="446"/>
      <c r="F24" s="446"/>
      <c r="G24" s="447"/>
      <c r="H24" s="447"/>
      <c r="I24" s="447"/>
      <c r="J24" s="447"/>
      <c r="K24" s="447"/>
      <c r="L24" s="447"/>
      <c r="M24" s="447"/>
      <c r="N24" s="447"/>
      <c r="O24" s="447"/>
      <c r="P24" s="448"/>
      <c r="Q24" s="449"/>
      <c r="R24" s="3049" t="s">
        <v>86</v>
      </c>
      <c r="S24" s="3050" t="s">
        <v>368</v>
      </c>
      <c r="T24" s="445" t="s">
        <v>14</v>
      </c>
      <c r="U24" s="446"/>
      <c r="V24" s="446"/>
      <c r="W24" s="450"/>
      <c r="X24" s="447"/>
      <c r="Y24" s="447"/>
      <c r="Z24" s="447"/>
      <c r="AA24" s="447"/>
      <c r="AB24" s="447"/>
      <c r="AC24" s="447"/>
      <c r="AD24" s="447"/>
      <c r="AE24" s="447"/>
      <c r="AF24" s="447"/>
      <c r="AG24" s="451"/>
      <c r="AH24" s="449"/>
    </row>
    <row r="25" spans="1:34" ht="21.6" hidden="1" customHeight="1" x14ac:dyDescent="0.2">
      <c r="A25" s="3046"/>
      <c r="B25" s="3048"/>
      <c r="C25" s="427" t="s">
        <v>20</v>
      </c>
      <c r="D25" s="452"/>
      <c r="E25" s="452"/>
      <c r="F25" s="452"/>
      <c r="G25" s="453"/>
      <c r="H25" s="453"/>
      <c r="I25" s="453"/>
      <c r="J25" s="453"/>
      <c r="K25" s="453"/>
      <c r="L25" s="453"/>
      <c r="M25" s="453"/>
      <c r="N25" s="453"/>
      <c r="O25" s="453"/>
      <c r="P25" s="428"/>
      <c r="Q25" s="449"/>
      <c r="R25" s="3046"/>
      <c r="S25" s="3048"/>
      <c r="T25" s="427" t="s">
        <v>20</v>
      </c>
      <c r="U25" s="452"/>
      <c r="V25" s="452"/>
      <c r="W25" s="454"/>
      <c r="X25" s="453"/>
      <c r="Y25" s="453"/>
      <c r="Z25" s="453"/>
      <c r="AA25" s="453"/>
      <c r="AB25" s="453"/>
      <c r="AC25" s="453"/>
      <c r="AD25" s="453"/>
      <c r="AE25" s="453"/>
      <c r="AF25" s="453"/>
      <c r="AG25" s="429"/>
      <c r="AH25" s="449"/>
    </row>
    <row r="26" spans="1:34" ht="21.6" customHeight="1" x14ac:dyDescent="0.2">
      <c r="A26" s="816" t="s">
        <v>86</v>
      </c>
      <c r="B26" s="817" t="s">
        <v>519</v>
      </c>
      <c r="C26" s="427" t="s">
        <v>14</v>
      </c>
      <c r="D26" s="452"/>
      <c r="E26" s="452"/>
      <c r="F26" s="452"/>
      <c r="G26" s="453"/>
      <c r="H26" s="453"/>
      <c r="I26" s="453"/>
      <c r="J26" s="453"/>
      <c r="K26" s="453"/>
      <c r="L26" s="453"/>
      <c r="M26" s="453"/>
      <c r="N26" s="453"/>
      <c r="O26" s="453"/>
      <c r="P26" s="672">
        <f>SUM(D26:O26)</f>
        <v>0</v>
      </c>
      <c r="Q26" s="449"/>
      <c r="R26" s="816" t="s">
        <v>86</v>
      </c>
      <c r="S26" s="817" t="s">
        <v>519</v>
      </c>
      <c r="T26" s="427" t="s">
        <v>14</v>
      </c>
      <c r="U26" s="452"/>
      <c r="V26" s="452"/>
      <c r="W26" s="454"/>
      <c r="X26" s="453"/>
      <c r="Y26" s="453"/>
      <c r="Z26" s="453"/>
      <c r="AA26" s="453"/>
      <c r="AB26" s="453"/>
      <c r="AC26" s="453"/>
      <c r="AD26" s="453"/>
      <c r="AE26" s="453"/>
      <c r="AF26" s="453"/>
      <c r="AG26" s="672">
        <f>SUM(U26:AF26)</f>
        <v>0</v>
      </c>
      <c r="AH26" s="449"/>
    </row>
    <row r="27" spans="1:34" ht="21.6" customHeight="1" x14ac:dyDescent="0.2">
      <c r="A27" s="3045" t="s">
        <v>110</v>
      </c>
      <c r="B27" s="3047" t="s">
        <v>301</v>
      </c>
      <c r="C27" s="427" t="s">
        <v>14</v>
      </c>
      <c r="D27" s="453"/>
      <c r="E27" s="453"/>
      <c r="F27" s="453"/>
      <c r="G27" s="453"/>
      <c r="H27" s="453"/>
      <c r="I27" s="453"/>
      <c r="J27" s="453"/>
      <c r="K27" s="453"/>
      <c r="L27" s="453"/>
      <c r="M27" s="453"/>
      <c r="N27" s="453"/>
      <c r="O27" s="453"/>
      <c r="P27" s="672">
        <f>SUM(D27:O27)</f>
        <v>0</v>
      </c>
      <c r="Q27" s="449"/>
      <c r="R27" s="3045" t="s">
        <v>110</v>
      </c>
      <c r="S27" s="3047" t="s">
        <v>301</v>
      </c>
      <c r="T27" s="427" t="s">
        <v>14</v>
      </c>
      <c r="U27" s="453"/>
      <c r="V27" s="453"/>
      <c r="W27" s="453"/>
      <c r="X27" s="453"/>
      <c r="Y27" s="453"/>
      <c r="Z27" s="453"/>
      <c r="AA27" s="453"/>
      <c r="AB27" s="453"/>
      <c r="AC27" s="453"/>
      <c r="AD27" s="453"/>
      <c r="AE27" s="453"/>
      <c r="AF27" s="453"/>
      <c r="AG27" s="672">
        <f>SUM(U27:AF27)</f>
        <v>0</v>
      </c>
      <c r="AH27" s="449"/>
    </row>
    <row r="28" spans="1:34" ht="21.6" customHeight="1" x14ac:dyDescent="0.2">
      <c r="A28" s="3046"/>
      <c r="B28" s="3048"/>
      <c r="C28" s="427" t="s">
        <v>20</v>
      </c>
      <c r="D28" s="453"/>
      <c r="E28" s="453"/>
      <c r="F28" s="453"/>
      <c r="G28" s="453"/>
      <c r="H28" s="453"/>
      <c r="I28" s="453"/>
      <c r="J28" s="453"/>
      <c r="K28" s="453"/>
      <c r="L28" s="453"/>
      <c r="M28" s="453"/>
      <c r="N28" s="453"/>
      <c r="O28" s="453"/>
      <c r="P28" s="1448" t="e">
        <f>P27/P26</f>
        <v>#DIV/0!</v>
      </c>
      <c r="Q28" s="449"/>
      <c r="R28" s="3046"/>
      <c r="S28" s="3048"/>
      <c r="T28" s="427" t="s">
        <v>20</v>
      </c>
      <c r="U28" s="453"/>
      <c r="V28" s="453"/>
      <c r="W28" s="453"/>
      <c r="X28" s="453"/>
      <c r="Y28" s="453"/>
      <c r="Z28" s="453"/>
      <c r="AA28" s="453"/>
      <c r="AB28" s="453"/>
      <c r="AC28" s="453"/>
      <c r="AD28" s="453"/>
      <c r="AE28" s="453"/>
      <c r="AF28" s="453"/>
      <c r="AG28" s="1448" t="e">
        <f>AG27/AG26</f>
        <v>#DIV/0!</v>
      </c>
      <c r="AH28" s="449"/>
    </row>
    <row r="29" spans="1:34" ht="30" customHeight="1" x14ac:dyDescent="0.2">
      <c r="A29" s="430" t="s">
        <v>111</v>
      </c>
      <c r="B29" s="658" t="s">
        <v>536</v>
      </c>
      <c r="C29" s="427" t="s">
        <v>15</v>
      </c>
      <c r="D29" s="431"/>
      <c r="E29" s="431"/>
      <c r="F29" s="431"/>
      <c r="G29" s="431"/>
      <c r="H29" s="431"/>
      <c r="I29" s="431"/>
      <c r="J29" s="431"/>
      <c r="K29" s="431"/>
      <c r="L29" s="431"/>
      <c r="M29" s="431"/>
      <c r="N29" s="431"/>
      <c r="O29" s="431"/>
      <c r="P29" s="1445" t="e">
        <f>P30/P27</f>
        <v>#DIV/0!</v>
      </c>
      <c r="Q29" s="449"/>
      <c r="R29" s="430" t="s">
        <v>111</v>
      </c>
      <c r="S29" s="658" t="s">
        <v>536</v>
      </c>
      <c r="T29" s="427" t="s">
        <v>15</v>
      </c>
      <c r="U29" s="431"/>
      <c r="V29" s="431"/>
      <c r="W29" s="431"/>
      <c r="X29" s="431"/>
      <c r="Y29" s="431"/>
      <c r="Z29" s="431"/>
      <c r="AA29" s="431"/>
      <c r="AB29" s="431"/>
      <c r="AC29" s="431"/>
      <c r="AD29" s="431"/>
      <c r="AE29" s="431"/>
      <c r="AF29" s="431"/>
      <c r="AG29" s="1445" t="e">
        <f>AG30/AG27</f>
        <v>#DIV/0!</v>
      </c>
      <c r="AH29" s="449"/>
    </row>
    <row r="30" spans="1:34" ht="34.9" customHeight="1" thickBot="1" x14ac:dyDescent="0.25">
      <c r="A30" s="456" t="s">
        <v>112</v>
      </c>
      <c r="B30" s="651" t="s">
        <v>434</v>
      </c>
      <c r="C30" s="433" t="s">
        <v>186</v>
      </c>
      <c r="D30" s="652">
        <f t="shared" ref="D30:O30" si="6">D29*D27</f>
        <v>0</v>
      </c>
      <c r="E30" s="652">
        <f t="shared" si="6"/>
        <v>0</v>
      </c>
      <c r="F30" s="652">
        <f t="shared" si="6"/>
        <v>0</v>
      </c>
      <c r="G30" s="652">
        <f t="shared" si="6"/>
        <v>0</v>
      </c>
      <c r="H30" s="652">
        <f t="shared" si="6"/>
        <v>0</v>
      </c>
      <c r="I30" s="652">
        <f t="shared" si="6"/>
        <v>0</v>
      </c>
      <c r="J30" s="652">
        <f t="shared" si="6"/>
        <v>0</v>
      </c>
      <c r="K30" s="652">
        <f t="shared" si="6"/>
        <v>0</v>
      </c>
      <c r="L30" s="652">
        <f t="shared" si="6"/>
        <v>0</v>
      </c>
      <c r="M30" s="652">
        <f t="shared" si="6"/>
        <v>0</v>
      </c>
      <c r="N30" s="652">
        <f t="shared" si="6"/>
        <v>0</v>
      </c>
      <c r="O30" s="652">
        <f t="shared" si="6"/>
        <v>0</v>
      </c>
      <c r="P30" s="670">
        <f>SUM(D30:O30)</f>
        <v>0</v>
      </c>
      <c r="R30" s="456" t="s">
        <v>112</v>
      </c>
      <c r="S30" s="651" t="s">
        <v>434</v>
      </c>
      <c r="T30" s="433" t="s">
        <v>186</v>
      </c>
      <c r="U30" s="652">
        <f t="shared" ref="U30:AF30" si="7">U29*U27</f>
        <v>0</v>
      </c>
      <c r="V30" s="652">
        <f t="shared" si="7"/>
        <v>0</v>
      </c>
      <c r="W30" s="652">
        <f t="shared" si="7"/>
        <v>0</v>
      </c>
      <c r="X30" s="652">
        <f t="shared" si="7"/>
        <v>0</v>
      </c>
      <c r="Y30" s="652">
        <f t="shared" si="7"/>
        <v>0</v>
      </c>
      <c r="Z30" s="652">
        <f t="shared" si="7"/>
        <v>0</v>
      </c>
      <c r="AA30" s="652">
        <f t="shared" si="7"/>
        <v>0</v>
      </c>
      <c r="AB30" s="652">
        <f t="shared" si="7"/>
        <v>0</v>
      </c>
      <c r="AC30" s="652">
        <f t="shared" si="7"/>
        <v>0</v>
      </c>
      <c r="AD30" s="652">
        <f t="shared" si="7"/>
        <v>0</v>
      </c>
      <c r="AE30" s="652">
        <f t="shared" si="7"/>
        <v>0</v>
      </c>
      <c r="AF30" s="652">
        <f t="shared" si="7"/>
        <v>0</v>
      </c>
      <c r="AG30" s="670">
        <f>SUM(U30:AF30)</f>
        <v>0</v>
      </c>
    </row>
    <row r="31" spans="1:34" ht="22.9" customHeight="1" x14ac:dyDescent="0.25">
      <c r="A31" s="414"/>
      <c r="Q31" s="449"/>
      <c r="AH31" s="449"/>
    </row>
    <row r="32" spans="1:34" ht="16.899999999999999" customHeight="1" thickBot="1" x14ac:dyDescent="0.3">
      <c r="C32" s="420"/>
      <c r="D32" s="457"/>
      <c r="E32" s="457"/>
      <c r="F32" s="457"/>
      <c r="G32" s="457"/>
      <c r="H32" s="457"/>
      <c r="I32" s="457"/>
      <c r="J32" s="457"/>
      <c r="K32" s="457"/>
      <c r="L32" s="457"/>
      <c r="M32" s="457"/>
      <c r="N32" s="457"/>
      <c r="O32" s="457"/>
      <c r="P32" s="664"/>
      <c r="R32" s="409"/>
      <c r="T32" s="420"/>
      <c r="U32" s="457"/>
      <c r="V32" s="457"/>
      <c r="W32" s="457"/>
      <c r="X32" s="457"/>
      <c r="Y32" s="457"/>
      <c r="Z32" s="457"/>
      <c r="AA32" s="457"/>
      <c r="AB32" s="457"/>
      <c r="AC32" s="457"/>
      <c r="AD32" s="457"/>
      <c r="AE32" s="457"/>
      <c r="AF32" s="457"/>
      <c r="AG32" s="458"/>
    </row>
    <row r="33" spans="1:34" ht="16.899999999999999" customHeight="1" thickBot="1" x14ac:dyDescent="0.3">
      <c r="A33" s="434" t="s">
        <v>18</v>
      </c>
      <c r="B33" s="440" t="s">
        <v>875</v>
      </c>
      <c r="C33" s="435"/>
      <c r="D33" s="441"/>
      <c r="E33" s="441"/>
      <c r="F33" s="422">
        <f>$C$2-1</f>
        <v>2025</v>
      </c>
      <c r="G33" s="409"/>
      <c r="H33" s="441"/>
      <c r="I33" s="441"/>
      <c r="J33" s="441"/>
      <c r="K33" s="441"/>
      <c r="L33" s="441"/>
      <c r="M33" s="441"/>
      <c r="N33" s="441"/>
      <c r="O33" s="441"/>
      <c r="P33" s="423">
        <f>$F$33</f>
        <v>2025</v>
      </c>
      <c r="R33" s="434" t="s">
        <v>18</v>
      </c>
      <c r="S33" s="440" t="s">
        <v>875</v>
      </c>
      <c r="T33" s="435"/>
      <c r="U33" s="441"/>
      <c r="V33" s="441"/>
      <c r="W33" s="422">
        <f>$C$2</f>
        <v>2026</v>
      </c>
      <c r="X33" s="409"/>
      <c r="Y33" s="441"/>
      <c r="Z33" s="441"/>
      <c r="AA33" s="441"/>
      <c r="AB33" s="441"/>
      <c r="AC33" s="441"/>
      <c r="AD33" s="441"/>
      <c r="AE33" s="441"/>
      <c r="AF33" s="441"/>
      <c r="AG33" s="423">
        <f>W33</f>
        <v>2026</v>
      </c>
    </row>
    <row r="34" spans="1:34" s="449" customFormat="1" ht="27.6" customHeight="1" thickBot="1" x14ac:dyDescent="0.3">
      <c r="A34" s="424" t="s">
        <v>11</v>
      </c>
      <c r="B34" s="443" t="s">
        <v>103</v>
      </c>
      <c r="C34" s="680" t="s">
        <v>374</v>
      </c>
      <c r="D34" s="680" t="s">
        <v>288</v>
      </c>
      <c r="E34" s="680" t="s">
        <v>289</v>
      </c>
      <c r="F34" s="680" t="s">
        <v>290</v>
      </c>
      <c r="G34" s="680" t="s">
        <v>291</v>
      </c>
      <c r="H34" s="680" t="s">
        <v>292</v>
      </c>
      <c r="I34" s="680" t="s">
        <v>293</v>
      </c>
      <c r="J34" s="680" t="s">
        <v>294</v>
      </c>
      <c r="K34" s="680" t="s">
        <v>295</v>
      </c>
      <c r="L34" s="680" t="s">
        <v>296</v>
      </c>
      <c r="M34" s="680" t="s">
        <v>297</v>
      </c>
      <c r="N34" s="680" t="s">
        <v>298</v>
      </c>
      <c r="O34" s="680" t="s">
        <v>299</v>
      </c>
      <c r="P34" s="681" t="s">
        <v>12</v>
      </c>
      <c r="R34" s="424" t="s">
        <v>11</v>
      </c>
      <c r="S34" s="680" t="s">
        <v>103</v>
      </c>
      <c r="T34" s="680" t="s">
        <v>374</v>
      </c>
      <c r="U34" s="680" t="s">
        <v>288</v>
      </c>
      <c r="V34" s="680" t="s">
        <v>289</v>
      </c>
      <c r="W34" s="680" t="s">
        <v>290</v>
      </c>
      <c r="X34" s="680" t="s">
        <v>291</v>
      </c>
      <c r="Y34" s="680" t="s">
        <v>292</v>
      </c>
      <c r="Z34" s="680" t="s">
        <v>293</v>
      </c>
      <c r="AA34" s="680" t="s">
        <v>294</v>
      </c>
      <c r="AB34" s="680" t="s">
        <v>295</v>
      </c>
      <c r="AC34" s="680" t="s">
        <v>296</v>
      </c>
      <c r="AD34" s="680" t="s">
        <v>297</v>
      </c>
      <c r="AE34" s="680" t="s">
        <v>298</v>
      </c>
      <c r="AF34" s="680" t="s">
        <v>299</v>
      </c>
      <c r="AG34" s="681" t="s">
        <v>12</v>
      </c>
    </row>
    <row r="35" spans="1:34" ht="21.6" customHeight="1" x14ac:dyDescent="0.2">
      <c r="A35" s="1449" t="s">
        <v>86</v>
      </c>
      <c r="B35" s="1451" t="s">
        <v>519</v>
      </c>
      <c r="C35" s="427" t="s">
        <v>14</v>
      </c>
      <c r="D35" s="452"/>
      <c r="E35" s="452"/>
      <c r="F35" s="452"/>
      <c r="G35" s="453"/>
      <c r="H35" s="453"/>
      <c r="I35" s="453"/>
      <c r="J35" s="453"/>
      <c r="K35" s="453"/>
      <c r="L35" s="453"/>
      <c r="M35" s="453"/>
      <c r="N35" s="453"/>
      <c r="O35" s="453"/>
      <c r="P35" s="673">
        <f t="shared" ref="P35:P39" si="8">SUM(D35:O35)</f>
        <v>0</v>
      </c>
      <c r="Q35" s="441"/>
      <c r="R35" s="816" t="s">
        <v>86</v>
      </c>
      <c r="S35" s="817" t="s">
        <v>519</v>
      </c>
      <c r="T35" s="427" t="s">
        <v>14</v>
      </c>
      <c r="U35" s="452"/>
      <c r="V35" s="452"/>
      <c r="W35" s="454"/>
      <c r="X35" s="453"/>
      <c r="Y35" s="453"/>
      <c r="Z35" s="453"/>
      <c r="AA35" s="453"/>
      <c r="AB35" s="453"/>
      <c r="AC35" s="453"/>
      <c r="AD35" s="453"/>
      <c r="AE35" s="453"/>
      <c r="AF35" s="453"/>
      <c r="AG35" s="673">
        <f>SUM(U35:AF35)</f>
        <v>0</v>
      </c>
      <c r="AH35" s="441"/>
    </row>
    <row r="36" spans="1:34" ht="21.6" customHeight="1" x14ac:dyDescent="0.2">
      <c r="A36" s="3041" t="s">
        <v>110</v>
      </c>
      <c r="B36" s="3043" t="s">
        <v>301</v>
      </c>
      <c r="C36" s="427" t="s">
        <v>14</v>
      </c>
      <c r="D36" s="453"/>
      <c r="E36" s="453"/>
      <c r="F36" s="453"/>
      <c r="G36" s="453"/>
      <c r="H36" s="453"/>
      <c r="I36" s="453"/>
      <c r="J36" s="453"/>
      <c r="K36" s="453"/>
      <c r="L36" s="453"/>
      <c r="M36" s="453"/>
      <c r="N36" s="453"/>
      <c r="O36" s="453"/>
      <c r="P36" s="673">
        <f t="shared" si="8"/>
        <v>0</v>
      </c>
      <c r="Q36" s="441"/>
      <c r="R36" s="3045" t="s">
        <v>110</v>
      </c>
      <c r="S36" s="3047" t="s">
        <v>301</v>
      </c>
      <c r="T36" s="427" t="s">
        <v>14</v>
      </c>
      <c r="U36" s="453"/>
      <c r="V36" s="453"/>
      <c r="W36" s="453"/>
      <c r="X36" s="453"/>
      <c r="Y36" s="453"/>
      <c r="Z36" s="453"/>
      <c r="AA36" s="453"/>
      <c r="AB36" s="453"/>
      <c r="AC36" s="453"/>
      <c r="AD36" s="453"/>
      <c r="AE36" s="453"/>
      <c r="AF36" s="453"/>
      <c r="AG36" s="673">
        <f>SUM(U36:AF36)</f>
        <v>0</v>
      </c>
      <c r="AH36" s="441"/>
    </row>
    <row r="37" spans="1:34" ht="21.6" customHeight="1" x14ac:dyDescent="0.2">
      <c r="A37" s="3042"/>
      <c r="B37" s="3044"/>
      <c r="C37" s="427" t="s">
        <v>20</v>
      </c>
      <c r="D37" s="453"/>
      <c r="E37" s="453"/>
      <c r="F37" s="453"/>
      <c r="G37" s="453"/>
      <c r="H37" s="453"/>
      <c r="I37" s="453"/>
      <c r="J37" s="453"/>
      <c r="K37" s="453"/>
      <c r="L37" s="453"/>
      <c r="M37" s="453"/>
      <c r="N37" s="453"/>
      <c r="O37" s="453"/>
      <c r="P37" s="1448" t="e">
        <f>P36/P35</f>
        <v>#DIV/0!</v>
      </c>
      <c r="Q37" s="441"/>
      <c r="R37" s="3046"/>
      <c r="S37" s="3048"/>
      <c r="T37" s="427" t="s">
        <v>20</v>
      </c>
      <c r="U37" s="453"/>
      <c r="V37" s="453"/>
      <c r="W37" s="453"/>
      <c r="X37" s="453"/>
      <c r="Y37" s="453"/>
      <c r="Z37" s="453"/>
      <c r="AA37" s="453"/>
      <c r="AB37" s="453"/>
      <c r="AC37" s="453"/>
      <c r="AD37" s="453"/>
      <c r="AE37" s="453"/>
      <c r="AF37" s="453"/>
      <c r="AG37" s="1448" t="e">
        <f>AG36/AG35</f>
        <v>#DIV/0!</v>
      </c>
      <c r="AH37" s="441"/>
    </row>
    <row r="38" spans="1:34" ht="32.450000000000003" customHeight="1" x14ac:dyDescent="0.2">
      <c r="A38" s="2490" t="s">
        <v>111</v>
      </c>
      <c r="B38" s="1452" t="s">
        <v>536</v>
      </c>
      <c r="C38" s="427" t="s">
        <v>15</v>
      </c>
      <c r="D38" s="431"/>
      <c r="E38" s="431"/>
      <c r="F38" s="431"/>
      <c r="G38" s="431"/>
      <c r="H38" s="431"/>
      <c r="I38" s="431"/>
      <c r="J38" s="431"/>
      <c r="K38" s="431"/>
      <c r="L38" s="431"/>
      <c r="M38" s="431"/>
      <c r="N38" s="431"/>
      <c r="O38" s="431"/>
      <c r="P38" s="1446" t="e">
        <f>P39/P36</f>
        <v>#DIV/0!</v>
      </c>
      <c r="Q38" s="441"/>
      <c r="R38" s="430" t="s">
        <v>111</v>
      </c>
      <c r="S38" s="658" t="s">
        <v>536</v>
      </c>
      <c r="T38" s="427" t="s">
        <v>15</v>
      </c>
      <c r="U38" s="431"/>
      <c r="V38" s="431"/>
      <c r="W38" s="431"/>
      <c r="X38" s="431"/>
      <c r="Y38" s="431"/>
      <c r="Z38" s="431"/>
      <c r="AA38" s="431"/>
      <c r="AB38" s="431"/>
      <c r="AC38" s="431"/>
      <c r="AD38" s="431"/>
      <c r="AE38" s="431"/>
      <c r="AF38" s="431"/>
      <c r="AG38" s="1446" t="e">
        <f>AG39/AG36</f>
        <v>#DIV/0!</v>
      </c>
      <c r="AH38" s="441"/>
    </row>
    <row r="39" spans="1:34" ht="39.6" customHeight="1" thickBot="1" x14ac:dyDescent="0.25">
      <c r="A39" s="1450" t="s">
        <v>112</v>
      </c>
      <c r="B39" s="1453" t="s">
        <v>434</v>
      </c>
      <c r="C39" s="433" t="s">
        <v>186</v>
      </c>
      <c r="D39" s="652">
        <f t="shared" ref="D39:O39" si="9">D38*D36</f>
        <v>0</v>
      </c>
      <c r="E39" s="652">
        <f t="shared" si="9"/>
        <v>0</v>
      </c>
      <c r="F39" s="652">
        <f t="shared" si="9"/>
        <v>0</v>
      </c>
      <c r="G39" s="652">
        <f t="shared" si="9"/>
        <v>0</v>
      </c>
      <c r="H39" s="652">
        <f t="shared" si="9"/>
        <v>0</v>
      </c>
      <c r="I39" s="652">
        <f t="shared" si="9"/>
        <v>0</v>
      </c>
      <c r="J39" s="652">
        <f t="shared" si="9"/>
        <v>0</v>
      </c>
      <c r="K39" s="652">
        <f t="shared" si="9"/>
        <v>0</v>
      </c>
      <c r="L39" s="652">
        <f t="shared" si="9"/>
        <v>0</v>
      </c>
      <c r="M39" s="652">
        <f t="shared" si="9"/>
        <v>0</v>
      </c>
      <c r="N39" s="652">
        <f t="shared" si="9"/>
        <v>0</v>
      </c>
      <c r="O39" s="652">
        <f t="shared" si="9"/>
        <v>0</v>
      </c>
      <c r="P39" s="670">
        <f t="shared" si="8"/>
        <v>0</v>
      </c>
      <c r="Q39" s="441"/>
      <c r="R39" s="456" t="s">
        <v>112</v>
      </c>
      <c r="S39" s="651" t="s">
        <v>434</v>
      </c>
      <c r="T39" s="433" t="s">
        <v>186</v>
      </c>
      <c r="U39" s="652">
        <f t="shared" ref="U39:AF39" si="10">U38*U36</f>
        <v>0</v>
      </c>
      <c r="V39" s="652">
        <f t="shared" si="10"/>
        <v>0</v>
      </c>
      <c r="W39" s="652">
        <f t="shared" si="10"/>
        <v>0</v>
      </c>
      <c r="X39" s="652">
        <f t="shared" si="10"/>
        <v>0</v>
      </c>
      <c r="Y39" s="652">
        <f t="shared" si="10"/>
        <v>0</v>
      </c>
      <c r="Z39" s="652">
        <f t="shared" si="10"/>
        <v>0</v>
      </c>
      <c r="AA39" s="652">
        <f t="shared" si="10"/>
        <v>0</v>
      </c>
      <c r="AB39" s="652">
        <f t="shared" si="10"/>
        <v>0</v>
      </c>
      <c r="AC39" s="652">
        <f t="shared" si="10"/>
        <v>0</v>
      </c>
      <c r="AD39" s="652">
        <f t="shared" si="10"/>
        <v>0</v>
      </c>
      <c r="AE39" s="652">
        <f t="shared" si="10"/>
        <v>0</v>
      </c>
      <c r="AF39" s="652">
        <f t="shared" si="10"/>
        <v>0</v>
      </c>
      <c r="AG39" s="670">
        <f>SUM(U39:AF39)</f>
        <v>0</v>
      </c>
      <c r="AH39" s="441"/>
    </row>
    <row r="40" spans="1:34" x14ac:dyDescent="0.25">
      <c r="A40" s="421"/>
      <c r="D40" s="441"/>
      <c r="E40" s="441"/>
      <c r="F40" s="441"/>
      <c r="G40" s="441"/>
      <c r="H40" s="441"/>
      <c r="I40" s="441"/>
      <c r="J40" s="441"/>
      <c r="K40" s="441"/>
      <c r="L40" s="441"/>
      <c r="M40" s="441"/>
      <c r="N40" s="441"/>
      <c r="O40" s="441"/>
      <c r="P40" s="466"/>
      <c r="Q40" s="441"/>
      <c r="R40" s="421"/>
      <c r="U40" s="441"/>
      <c r="V40" s="441"/>
      <c r="W40" s="459"/>
      <c r="X40" s="441"/>
      <c r="Y40" s="441"/>
      <c r="Z40" s="441"/>
      <c r="AA40" s="441"/>
      <c r="AB40" s="441"/>
      <c r="AC40" s="441"/>
      <c r="AD40" s="441"/>
      <c r="AE40" s="441"/>
      <c r="AF40" s="441"/>
      <c r="AG40" s="459"/>
      <c r="AH40" s="441"/>
    </row>
    <row r="41" spans="1:34" x14ac:dyDescent="0.25">
      <c r="A41" s="421"/>
      <c r="D41" s="441"/>
      <c r="E41" s="441"/>
      <c r="F41" s="441"/>
      <c r="G41" s="441"/>
      <c r="H41" s="441"/>
      <c r="I41" s="441"/>
      <c r="J41" s="441"/>
      <c r="K41" s="441"/>
      <c r="L41" s="441"/>
      <c r="M41" s="441"/>
      <c r="N41" s="441"/>
      <c r="O41" s="441"/>
      <c r="P41" s="460" t="s">
        <v>377</v>
      </c>
      <c r="Q41" s="441"/>
      <c r="R41" s="421"/>
      <c r="U41" s="441"/>
      <c r="V41" s="441"/>
      <c r="W41" s="459"/>
      <c r="X41" s="441"/>
      <c r="Y41" s="441"/>
      <c r="Z41" s="441"/>
      <c r="AA41" s="441"/>
      <c r="AB41" s="441"/>
      <c r="AC41" s="441"/>
      <c r="AD41" s="441"/>
      <c r="AE41" s="441"/>
      <c r="AF41" s="441"/>
      <c r="AG41" s="460" t="s">
        <v>378</v>
      </c>
      <c r="AH41" s="441"/>
    </row>
    <row r="42" spans="1:34" ht="15.75" thickBot="1" x14ac:dyDescent="0.3">
      <c r="A42" s="421"/>
      <c r="D42" s="441"/>
      <c r="E42" s="441"/>
      <c r="F42" s="441"/>
      <c r="G42" s="441"/>
      <c r="H42" s="441"/>
      <c r="I42" s="441"/>
      <c r="J42" s="441"/>
      <c r="K42" s="441"/>
      <c r="L42" s="441"/>
      <c r="M42" s="441"/>
      <c r="N42" s="441"/>
      <c r="O42" s="441"/>
      <c r="P42" s="466"/>
      <c r="Q42" s="441"/>
      <c r="R42" s="421"/>
      <c r="U42" s="441"/>
      <c r="V42" s="441"/>
      <c r="W42" s="459"/>
      <c r="X42" s="441"/>
      <c r="Y42" s="441"/>
      <c r="Z42" s="441"/>
      <c r="AA42" s="441"/>
      <c r="AB42" s="441"/>
      <c r="AC42" s="441"/>
      <c r="AD42" s="441"/>
      <c r="AE42" s="441"/>
      <c r="AF42" s="441"/>
      <c r="AG42" s="459"/>
      <c r="AH42" s="441"/>
    </row>
    <row r="43" spans="1:34" ht="15.75" thickBot="1" x14ac:dyDescent="0.3">
      <c r="A43" s="434" t="s">
        <v>19</v>
      </c>
      <c r="B43" s="440" t="s">
        <v>369</v>
      </c>
      <c r="C43" s="435"/>
      <c r="D43" s="441"/>
      <c r="E43" s="441"/>
      <c r="F43" s="422">
        <f>$C$2-1</f>
        <v>2025</v>
      </c>
      <c r="G43" s="409"/>
      <c r="H43" s="441"/>
      <c r="I43" s="441"/>
      <c r="J43" s="441"/>
      <c r="K43" s="441"/>
      <c r="L43" s="441"/>
      <c r="M43" s="441"/>
      <c r="N43" s="441"/>
      <c r="O43" s="441"/>
      <c r="P43" s="423">
        <f>$F$43</f>
        <v>2025</v>
      </c>
      <c r="Q43" s="441"/>
      <c r="R43" s="434" t="s">
        <v>19</v>
      </c>
      <c r="S43" s="440" t="s">
        <v>369</v>
      </c>
      <c r="T43" s="435"/>
      <c r="U43" s="441"/>
      <c r="V43" s="441"/>
      <c r="W43" s="422">
        <f>$C$2</f>
        <v>2026</v>
      </c>
      <c r="X43" s="409"/>
      <c r="Y43" s="441"/>
      <c r="Z43" s="441"/>
      <c r="AA43" s="441"/>
      <c r="AB43" s="441"/>
      <c r="AC43" s="441"/>
      <c r="AD43" s="441"/>
      <c r="AE43" s="441"/>
      <c r="AF43" s="441"/>
      <c r="AG43" s="423">
        <f>W43</f>
        <v>2026</v>
      </c>
      <c r="AH43" s="441"/>
    </row>
    <row r="44" spans="1:34" s="449" customFormat="1" ht="33" customHeight="1" thickBot="1" x14ac:dyDescent="0.3">
      <c r="A44" s="424" t="s">
        <v>11</v>
      </c>
      <c r="B44" s="680" t="s">
        <v>103</v>
      </c>
      <c r="C44" s="680" t="s">
        <v>374</v>
      </c>
      <c r="D44" s="680" t="s">
        <v>288</v>
      </c>
      <c r="E44" s="680" t="s">
        <v>289</v>
      </c>
      <c r="F44" s="680" t="s">
        <v>290</v>
      </c>
      <c r="G44" s="680" t="s">
        <v>291</v>
      </c>
      <c r="H44" s="680" t="s">
        <v>292</v>
      </c>
      <c r="I44" s="680" t="s">
        <v>293</v>
      </c>
      <c r="J44" s="680" t="s">
        <v>294</v>
      </c>
      <c r="K44" s="680" t="s">
        <v>295</v>
      </c>
      <c r="L44" s="680" t="s">
        <v>296</v>
      </c>
      <c r="M44" s="680" t="s">
        <v>297</v>
      </c>
      <c r="N44" s="680" t="s">
        <v>298</v>
      </c>
      <c r="O44" s="680" t="s">
        <v>299</v>
      </c>
      <c r="P44" s="681" t="s">
        <v>12</v>
      </c>
      <c r="Q44" s="436"/>
      <c r="R44" s="424" t="s">
        <v>11</v>
      </c>
      <c r="S44" s="680" t="s">
        <v>103</v>
      </c>
      <c r="T44" s="680" t="s">
        <v>374</v>
      </c>
      <c r="U44" s="680" t="s">
        <v>288</v>
      </c>
      <c r="V44" s="680" t="s">
        <v>289</v>
      </c>
      <c r="W44" s="680" t="s">
        <v>290</v>
      </c>
      <c r="X44" s="680" t="s">
        <v>291</v>
      </c>
      <c r="Y44" s="680" t="s">
        <v>292</v>
      </c>
      <c r="Z44" s="680" t="s">
        <v>293</v>
      </c>
      <c r="AA44" s="680" t="s">
        <v>294</v>
      </c>
      <c r="AB44" s="680" t="s">
        <v>295</v>
      </c>
      <c r="AC44" s="680" t="s">
        <v>296</v>
      </c>
      <c r="AD44" s="680" t="s">
        <v>297</v>
      </c>
      <c r="AE44" s="680" t="s">
        <v>298</v>
      </c>
      <c r="AF44" s="680" t="s">
        <v>299</v>
      </c>
      <c r="AG44" s="681" t="s">
        <v>12</v>
      </c>
      <c r="AH44" s="436"/>
    </row>
    <row r="45" spans="1:34" ht="20.45" customHeight="1" x14ac:dyDescent="0.2">
      <c r="A45" s="430" t="s">
        <v>86</v>
      </c>
      <c r="B45" s="658" t="s">
        <v>803</v>
      </c>
      <c r="C45" s="427" t="s">
        <v>14</v>
      </c>
      <c r="D45" s="453"/>
      <c r="E45" s="453"/>
      <c r="F45" s="453"/>
      <c r="G45" s="453"/>
      <c r="H45" s="453"/>
      <c r="I45" s="453"/>
      <c r="J45" s="453"/>
      <c r="K45" s="453"/>
      <c r="L45" s="453"/>
      <c r="M45" s="453"/>
      <c r="N45" s="453"/>
      <c r="O45" s="453"/>
      <c r="P45" s="673">
        <f>SUM(D45:O45)</f>
        <v>0</v>
      </c>
      <c r="Q45" s="441"/>
      <c r="R45" s="430" t="s">
        <v>86</v>
      </c>
      <c r="S45" s="658" t="s">
        <v>803</v>
      </c>
      <c r="T45" s="427" t="s">
        <v>14</v>
      </c>
      <c r="U45" s="453"/>
      <c r="V45" s="453"/>
      <c r="W45" s="453"/>
      <c r="X45" s="453"/>
      <c r="Y45" s="453"/>
      <c r="Z45" s="453"/>
      <c r="AA45" s="453"/>
      <c r="AB45" s="453"/>
      <c r="AC45" s="453"/>
      <c r="AD45" s="453"/>
      <c r="AE45" s="453"/>
      <c r="AF45" s="453"/>
      <c r="AG45" s="673">
        <f>SUM(U45:AF45)</f>
        <v>0</v>
      </c>
      <c r="AH45" s="441"/>
    </row>
    <row r="46" spans="1:34" ht="25.9" customHeight="1" x14ac:dyDescent="0.2">
      <c r="A46" s="430" t="s">
        <v>110</v>
      </c>
      <c r="B46" s="658" t="s">
        <v>438</v>
      </c>
      <c r="C46" s="427" t="s">
        <v>15</v>
      </c>
      <c r="D46" s="431"/>
      <c r="E46" s="431"/>
      <c r="F46" s="431"/>
      <c r="G46" s="431"/>
      <c r="H46" s="431"/>
      <c r="I46" s="431"/>
      <c r="J46" s="431"/>
      <c r="K46" s="431"/>
      <c r="L46" s="431"/>
      <c r="M46" s="431"/>
      <c r="N46" s="431"/>
      <c r="O46" s="431"/>
      <c r="P46" s="1445" t="e">
        <f>P47/P45</f>
        <v>#DIV/0!</v>
      </c>
      <c r="Q46" s="441"/>
      <c r="R46" s="430" t="s">
        <v>110</v>
      </c>
      <c r="S46" s="658" t="s">
        <v>370</v>
      </c>
      <c r="T46" s="427" t="s">
        <v>15</v>
      </c>
      <c r="U46" s="431"/>
      <c r="V46" s="431"/>
      <c r="W46" s="431"/>
      <c r="X46" s="431"/>
      <c r="Y46" s="431"/>
      <c r="Z46" s="431"/>
      <c r="AA46" s="431"/>
      <c r="AB46" s="431"/>
      <c r="AC46" s="431"/>
      <c r="AD46" s="431"/>
      <c r="AE46" s="431"/>
      <c r="AF46" s="431"/>
      <c r="AG46" s="1445" t="e">
        <f>AG47/AG45</f>
        <v>#DIV/0!</v>
      </c>
      <c r="AH46" s="441"/>
    </row>
    <row r="47" spans="1:34" ht="34.15" customHeight="1" thickBot="1" x14ac:dyDescent="0.25">
      <c r="A47" s="456" t="s">
        <v>111</v>
      </c>
      <c r="B47" s="651" t="s">
        <v>436</v>
      </c>
      <c r="C47" s="433" t="s">
        <v>186</v>
      </c>
      <c r="D47" s="652">
        <f>D45*D46</f>
        <v>0</v>
      </c>
      <c r="E47" s="652">
        <f t="shared" ref="E47:O47" si="11">E45*E46</f>
        <v>0</v>
      </c>
      <c r="F47" s="652">
        <f t="shared" si="11"/>
        <v>0</v>
      </c>
      <c r="G47" s="652">
        <f t="shared" si="11"/>
        <v>0</v>
      </c>
      <c r="H47" s="652">
        <f t="shared" si="11"/>
        <v>0</v>
      </c>
      <c r="I47" s="652">
        <f t="shared" si="11"/>
        <v>0</v>
      </c>
      <c r="J47" s="652">
        <f t="shared" si="11"/>
        <v>0</v>
      </c>
      <c r="K47" s="652">
        <f t="shared" si="11"/>
        <v>0</v>
      </c>
      <c r="L47" s="652">
        <f t="shared" si="11"/>
        <v>0</v>
      </c>
      <c r="M47" s="652">
        <f t="shared" si="11"/>
        <v>0</v>
      </c>
      <c r="N47" s="652">
        <f t="shared" si="11"/>
        <v>0</v>
      </c>
      <c r="O47" s="652">
        <f t="shared" si="11"/>
        <v>0</v>
      </c>
      <c r="P47" s="674">
        <f>SUM(D47:O47)</f>
        <v>0</v>
      </c>
      <c r="Q47" s="441"/>
      <c r="R47" s="456" t="s">
        <v>111</v>
      </c>
      <c r="S47" s="651" t="s">
        <v>435</v>
      </c>
      <c r="T47" s="433" t="s">
        <v>186</v>
      </c>
      <c r="U47" s="652">
        <f t="shared" ref="U47:AF47" si="12">U45*U46</f>
        <v>0</v>
      </c>
      <c r="V47" s="652">
        <f t="shared" si="12"/>
        <v>0</v>
      </c>
      <c r="W47" s="652">
        <f t="shared" si="12"/>
        <v>0</v>
      </c>
      <c r="X47" s="652">
        <f t="shared" si="12"/>
        <v>0</v>
      </c>
      <c r="Y47" s="652">
        <f t="shared" si="12"/>
        <v>0</v>
      </c>
      <c r="Z47" s="652">
        <f t="shared" si="12"/>
        <v>0</v>
      </c>
      <c r="AA47" s="652">
        <f t="shared" si="12"/>
        <v>0</v>
      </c>
      <c r="AB47" s="652">
        <f t="shared" si="12"/>
        <v>0</v>
      </c>
      <c r="AC47" s="652">
        <f t="shared" si="12"/>
        <v>0</v>
      </c>
      <c r="AD47" s="652">
        <f t="shared" si="12"/>
        <v>0</v>
      </c>
      <c r="AE47" s="652">
        <f t="shared" si="12"/>
        <v>0</v>
      </c>
      <c r="AF47" s="652">
        <f t="shared" si="12"/>
        <v>0</v>
      </c>
      <c r="AG47" s="674">
        <f>SUM(U47:AF47)</f>
        <v>0</v>
      </c>
      <c r="AH47" s="441"/>
    </row>
    <row r="48" spans="1:34" x14ac:dyDescent="0.25">
      <c r="A48" s="421"/>
      <c r="D48" s="441"/>
      <c r="E48" s="441"/>
      <c r="F48" s="441"/>
      <c r="G48" s="441"/>
      <c r="H48" s="441"/>
      <c r="I48" s="441"/>
      <c r="J48" s="441"/>
      <c r="K48" s="441"/>
      <c r="L48" s="441"/>
      <c r="M48" s="441"/>
      <c r="N48" s="441"/>
      <c r="O48" s="441"/>
      <c r="P48" s="466"/>
      <c r="Q48" s="441"/>
      <c r="R48" s="421"/>
      <c r="U48" s="441"/>
      <c r="V48" s="441"/>
      <c r="W48" s="459"/>
      <c r="X48" s="441"/>
      <c r="Y48" s="441"/>
      <c r="Z48" s="441"/>
      <c r="AA48" s="441"/>
      <c r="AB48" s="441"/>
      <c r="AC48" s="441"/>
      <c r="AD48" s="441"/>
      <c r="AE48" s="441"/>
      <c r="AF48" s="441"/>
      <c r="AG48" s="459"/>
      <c r="AH48" s="441"/>
    </row>
    <row r="49" spans="1:34" ht="15.75" thickBot="1" x14ac:dyDescent="0.3">
      <c r="A49" s="421"/>
      <c r="D49" s="441"/>
      <c r="E49" s="441"/>
      <c r="F49" s="441"/>
      <c r="G49" s="441"/>
      <c r="H49" s="441"/>
      <c r="I49" s="441"/>
      <c r="J49" s="441"/>
      <c r="K49" s="441"/>
      <c r="L49" s="441"/>
      <c r="M49" s="441"/>
      <c r="N49" s="441"/>
      <c r="O49" s="441"/>
      <c r="P49" s="466"/>
      <c r="Q49" s="441"/>
      <c r="R49" s="421"/>
      <c r="U49" s="441"/>
      <c r="V49" s="441"/>
      <c r="W49" s="459"/>
      <c r="X49" s="441"/>
      <c r="Y49" s="441"/>
      <c r="Z49" s="441"/>
      <c r="AA49" s="441"/>
      <c r="AB49" s="441"/>
      <c r="AC49" s="441"/>
      <c r="AD49" s="441"/>
      <c r="AE49" s="441"/>
      <c r="AF49" s="441"/>
      <c r="AG49" s="459"/>
      <c r="AH49" s="441"/>
    </row>
    <row r="50" spans="1:34" ht="15.75" thickBot="1" x14ac:dyDescent="0.25">
      <c r="A50" s="434" t="s">
        <v>21</v>
      </c>
      <c r="B50" s="440" t="s">
        <v>822</v>
      </c>
      <c r="C50" s="435"/>
      <c r="D50" s="441"/>
      <c r="E50" s="441"/>
      <c r="F50" s="422">
        <f>$C$2-1</f>
        <v>2025</v>
      </c>
      <c r="G50" s="441"/>
      <c r="H50" s="441"/>
      <c r="I50" s="441"/>
      <c r="J50" s="441"/>
      <c r="K50" s="441"/>
      <c r="L50" s="441"/>
      <c r="M50" s="441"/>
      <c r="N50" s="441"/>
      <c r="O50" s="441"/>
      <c r="P50" s="423">
        <f>F50</f>
        <v>2025</v>
      </c>
      <c r="Q50" s="441"/>
      <c r="R50" s="434" t="s">
        <v>21</v>
      </c>
      <c r="S50" s="440" t="s">
        <v>830</v>
      </c>
      <c r="T50" s="435"/>
      <c r="U50" s="441"/>
      <c r="V50" s="441"/>
      <c r="W50" s="422">
        <f>$C$2</f>
        <v>2026</v>
      </c>
      <c r="X50" s="441"/>
      <c r="Y50" s="441"/>
      <c r="Z50" s="441"/>
      <c r="AA50" s="441"/>
      <c r="AB50" s="441"/>
      <c r="AC50" s="441"/>
      <c r="AD50" s="441"/>
      <c r="AE50" s="441"/>
      <c r="AF50" s="441"/>
      <c r="AG50" s="423">
        <f>W50</f>
        <v>2026</v>
      </c>
      <c r="AH50" s="441"/>
    </row>
    <row r="51" spans="1:34" s="449" customFormat="1" ht="26.25" customHeight="1" thickBot="1" x14ac:dyDescent="0.3">
      <c r="A51" s="424" t="s">
        <v>11</v>
      </c>
      <c r="B51" s="680" t="s">
        <v>103</v>
      </c>
      <c r="C51" s="680" t="s">
        <v>374</v>
      </c>
      <c r="D51" s="680" t="s">
        <v>288</v>
      </c>
      <c r="E51" s="680" t="s">
        <v>289</v>
      </c>
      <c r="F51" s="680" t="s">
        <v>290</v>
      </c>
      <c r="G51" s="680" t="s">
        <v>291</v>
      </c>
      <c r="H51" s="680" t="s">
        <v>292</v>
      </c>
      <c r="I51" s="680" t="s">
        <v>293</v>
      </c>
      <c r="J51" s="680" t="s">
        <v>294</v>
      </c>
      <c r="K51" s="680" t="s">
        <v>295</v>
      </c>
      <c r="L51" s="680" t="s">
        <v>296</v>
      </c>
      <c r="M51" s="680" t="s">
        <v>297</v>
      </c>
      <c r="N51" s="680" t="s">
        <v>298</v>
      </c>
      <c r="O51" s="680" t="s">
        <v>299</v>
      </c>
      <c r="P51" s="681" t="s">
        <v>12</v>
      </c>
      <c r="Q51" s="436"/>
      <c r="R51" s="424" t="s">
        <v>11</v>
      </c>
      <c r="S51" s="680" t="s">
        <v>103</v>
      </c>
      <c r="T51" s="680" t="s">
        <v>374</v>
      </c>
      <c r="U51" s="680" t="s">
        <v>288</v>
      </c>
      <c r="V51" s="680" t="s">
        <v>289</v>
      </c>
      <c r="W51" s="680" t="s">
        <v>290</v>
      </c>
      <c r="X51" s="680" t="s">
        <v>291</v>
      </c>
      <c r="Y51" s="680" t="s">
        <v>292</v>
      </c>
      <c r="Z51" s="680" t="s">
        <v>293</v>
      </c>
      <c r="AA51" s="680" t="s">
        <v>294</v>
      </c>
      <c r="AB51" s="680" t="s">
        <v>295</v>
      </c>
      <c r="AC51" s="680" t="s">
        <v>296</v>
      </c>
      <c r="AD51" s="680" t="s">
        <v>297</v>
      </c>
      <c r="AE51" s="680" t="s">
        <v>298</v>
      </c>
      <c r="AF51" s="680" t="s">
        <v>299</v>
      </c>
      <c r="AG51" s="681" t="s">
        <v>12</v>
      </c>
      <c r="AH51" s="436"/>
    </row>
    <row r="52" spans="1:34" ht="30" customHeight="1" x14ac:dyDescent="0.2">
      <c r="A52" s="430" t="s">
        <v>86</v>
      </c>
      <c r="B52" s="658" t="s">
        <v>824</v>
      </c>
      <c r="C52" s="427" t="s">
        <v>6</v>
      </c>
      <c r="D52" s="453"/>
      <c r="E52" s="453"/>
      <c r="F52" s="453"/>
      <c r="G52" s="453"/>
      <c r="H52" s="453"/>
      <c r="I52" s="453"/>
      <c r="J52" s="453"/>
      <c r="K52" s="453"/>
      <c r="L52" s="453"/>
      <c r="M52" s="453"/>
      <c r="N52" s="453"/>
      <c r="O52" s="453"/>
      <c r="P52" s="673">
        <f t="shared" ref="P52:P57" si="13">SUM(D52:O52)</f>
        <v>0</v>
      </c>
      <c r="Q52" s="441"/>
      <c r="R52" s="430" t="s">
        <v>86</v>
      </c>
      <c r="S52" s="658" t="s">
        <v>824</v>
      </c>
      <c r="T52" s="427" t="s">
        <v>6</v>
      </c>
      <c r="U52" s="453"/>
      <c r="V52" s="453"/>
      <c r="W52" s="453"/>
      <c r="X52" s="453"/>
      <c r="Y52" s="453"/>
      <c r="Z52" s="453"/>
      <c r="AA52" s="453"/>
      <c r="AB52" s="453"/>
      <c r="AC52" s="453"/>
      <c r="AD52" s="453"/>
      <c r="AE52" s="453"/>
      <c r="AF52" s="453"/>
      <c r="AG52" s="673">
        <f t="shared" ref="AG52:AG57" si="14">SUM(U52:AF52)</f>
        <v>0</v>
      </c>
      <c r="AH52" s="441"/>
    </row>
    <row r="53" spans="1:34" ht="27" customHeight="1" x14ac:dyDescent="0.2">
      <c r="A53" s="430" t="s">
        <v>110</v>
      </c>
      <c r="B53" s="658" t="s">
        <v>825</v>
      </c>
      <c r="C53" s="427" t="s">
        <v>383</v>
      </c>
      <c r="D53" s="431"/>
      <c r="E53" s="431"/>
      <c r="F53" s="431"/>
      <c r="G53" s="431"/>
      <c r="H53" s="431"/>
      <c r="I53" s="431"/>
      <c r="J53" s="431"/>
      <c r="K53" s="431"/>
      <c r="L53" s="431"/>
      <c r="M53" s="431"/>
      <c r="N53" s="431"/>
      <c r="O53" s="431"/>
      <c r="P53" s="1446" t="e">
        <f>P54/P52</f>
        <v>#DIV/0!</v>
      </c>
      <c r="Q53" s="441"/>
      <c r="R53" s="430" t="s">
        <v>110</v>
      </c>
      <c r="S53" s="658" t="s">
        <v>825</v>
      </c>
      <c r="T53" s="427" t="s">
        <v>383</v>
      </c>
      <c r="U53" s="431"/>
      <c r="V53" s="431"/>
      <c r="W53" s="431"/>
      <c r="X53" s="431"/>
      <c r="Y53" s="431"/>
      <c r="Z53" s="431"/>
      <c r="AA53" s="431"/>
      <c r="AB53" s="431"/>
      <c r="AC53" s="431"/>
      <c r="AD53" s="431"/>
      <c r="AE53" s="431"/>
      <c r="AF53" s="431"/>
      <c r="AG53" s="1446" t="e">
        <f>AG54/AG52</f>
        <v>#DIV/0!</v>
      </c>
      <c r="AH53" s="441"/>
    </row>
    <row r="54" spans="1:34" ht="26.25" customHeight="1" thickBot="1" x14ac:dyDescent="0.25">
      <c r="A54" s="455" t="s">
        <v>111</v>
      </c>
      <c r="B54" s="662" t="s">
        <v>826</v>
      </c>
      <c r="C54" s="461" t="s">
        <v>186</v>
      </c>
      <c r="D54" s="676">
        <f t="shared" ref="D54:O54" si="15">D53*D52</f>
        <v>0</v>
      </c>
      <c r="E54" s="676">
        <f t="shared" si="15"/>
        <v>0</v>
      </c>
      <c r="F54" s="676">
        <f t="shared" si="15"/>
        <v>0</v>
      </c>
      <c r="G54" s="676">
        <f t="shared" si="15"/>
        <v>0</v>
      </c>
      <c r="H54" s="676">
        <f t="shared" si="15"/>
        <v>0</v>
      </c>
      <c r="I54" s="676">
        <f t="shared" si="15"/>
        <v>0</v>
      </c>
      <c r="J54" s="676">
        <f t="shared" si="15"/>
        <v>0</v>
      </c>
      <c r="K54" s="676">
        <f t="shared" si="15"/>
        <v>0</v>
      </c>
      <c r="L54" s="676">
        <f t="shared" si="15"/>
        <v>0</v>
      </c>
      <c r="M54" s="676">
        <f t="shared" si="15"/>
        <v>0</v>
      </c>
      <c r="N54" s="676">
        <f t="shared" si="15"/>
        <v>0</v>
      </c>
      <c r="O54" s="676">
        <f t="shared" si="15"/>
        <v>0</v>
      </c>
      <c r="P54" s="670">
        <f t="shared" si="13"/>
        <v>0</v>
      </c>
      <c r="Q54" s="441"/>
      <c r="R54" s="455" t="s">
        <v>111</v>
      </c>
      <c r="S54" s="662" t="s">
        <v>826</v>
      </c>
      <c r="T54" s="461" t="s">
        <v>186</v>
      </c>
      <c r="U54" s="676">
        <f t="shared" ref="U54:AF54" si="16">U53*U52</f>
        <v>0</v>
      </c>
      <c r="V54" s="676">
        <f t="shared" si="16"/>
        <v>0</v>
      </c>
      <c r="W54" s="676">
        <f t="shared" si="16"/>
        <v>0</v>
      </c>
      <c r="X54" s="676">
        <f t="shared" si="16"/>
        <v>0</v>
      </c>
      <c r="Y54" s="676">
        <f t="shared" si="16"/>
        <v>0</v>
      </c>
      <c r="Z54" s="676">
        <f t="shared" si="16"/>
        <v>0</v>
      </c>
      <c r="AA54" s="676">
        <f t="shared" si="16"/>
        <v>0</v>
      </c>
      <c r="AB54" s="676">
        <f t="shared" si="16"/>
        <v>0</v>
      </c>
      <c r="AC54" s="676">
        <f t="shared" si="16"/>
        <v>0</v>
      </c>
      <c r="AD54" s="676">
        <f t="shared" si="16"/>
        <v>0</v>
      </c>
      <c r="AE54" s="676">
        <f t="shared" si="16"/>
        <v>0</v>
      </c>
      <c r="AF54" s="676">
        <f t="shared" si="16"/>
        <v>0</v>
      </c>
      <c r="AG54" s="670">
        <f t="shared" si="14"/>
        <v>0</v>
      </c>
      <c r="AH54" s="441"/>
    </row>
    <row r="55" spans="1:34" ht="26.25" customHeight="1" x14ac:dyDescent="0.2">
      <c r="A55" s="444" t="s">
        <v>112</v>
      </c>
      <c r="B55" s="663" t="s">
        <v>384</v>
      </c>
      <c r="C55" s="445" t="s">
        <v>6</v>
      </c>
      <c r="D55" s="447"/>
      <c r="E55" s="447"/>
      <c r="F55" s="447"/>
      <c r="G55" s="447"/>
      <c r="H55" s="447"/>
      <c r="I55" s="447"/>
      <c r="J55" s="447"/>
      <c r="K55" s="447"/>
      <c r="L55" s="447"/>
      <c r="M55" s="447"/>
      <c r="N55" s="447"/>
      <c r="O55" s="447"/>
      <c r="P55" s="677">
        <f t="shared" si="13"/>
        <v>0</v>
      </c>
      <c r="Q55" s="441"/>
      <c r="R55" s="444" t="s">
        <v>112</v>
      </c>
      <c r="S55" s="663" t="s">
        <v>384</v>
      </c>
      <c r="T55" s="445" t="s">
        <v>6</v>
      </c>
      <c r="U55" s="447"/>
      <c r="V55" s="447"/>
      <c r="W55" s="447"/>
      <c r="X55" s="447"/>
      <c r="Y55" s="447"/>
      <c r="Z55" s="447"/>
      <c r="AA55" s="447"/>
      <c r="AB55" s="447"/>
      <c r="AC55" s="447"/>
      <c r="AD55" s="447"/>
      <c r="AE55" s="447"/>
      <c r="AF55" s="447"/>
      <c r="AG55" s="677">
        <f t="shared" si="14"/>
        <v>0</v>
      </c>
      <c r="AH55" s="441"/>
    </row>
    <row r="56" spans="1:34" ht="15.75" customHeight="1" x14ac:dyDescent="0.25">
      <c r="A56" s="455" t="s">
        <v>113</v>
      </c>
      <c r="B56" s="660" t="s">
        <v>385</v>
      </c>
      <c r="C56" s="462" t="s">
        <v>383</v>
      </c>
      <c r="D56" s="675"/>
      <c r="E56" s="675"/>
      <c r="F56" s="675"/>
      <c r="G56" s="675"/>
      <c r="H56" s="675"/>
      <c r="I56" s="675"/>
      <c r="J56" s="675"/>
      <c r="K56" s="675"/>
      <c r="L56" s="675"/>
      <c r="M56" s="675"/>
      <c r="N56" s="675"/>
      <c r="O56" s="675"/>
      <c r="P56" s="1446" t="e">
        <f>P57/P55</f>
        <v>#DIV/0!</v>
      </c>
      <c r="Q56" s="441"/>
      <c r="R56" s="455" t="s">
        <v>113</v>
      </c>
      <c r="S56" s="660" t="s">
        <v>385</v>
      </c>
      <c r="T56" s="462" t="s">
        <v>383</v>
      </c>
      <c r="U56" s="675"/>
      <c r="V56" s="675"/>
      <c r="W56" s="675"/>
      <c r="X56" s="675"/>
      <c r="Y56" s="675"/>
      <c r="Z56" s="675"/>
      <c r="AA56" s="675"/>
      <c r="AB56" s="675"/>
      <c r="AC56" s="675"/>
      <c r="AD56" s="675"/>
      <c r="AE56" s="675"/>
      <c r="AF56" s="675"/>
      <c r="AG56" s="1446" t="e">
        <f>AG57/AG55</f>
        <v>#DIV/0!</v>
      </c>
      <c r="AH56" s="441"/>
    </row>
    <row r="57" spans="1:34" ht="21" customHeight="1" thickBot="1" x14ac:dyDescent="0.3">
      <c r="A57" s="456" t="s">
        <v>114</v>
      </c>
      <c r="B57" s="665" t="s">
        <v>846</v>
      </c>
      <c r="C57" s="463" t="s">
        <v>186</v>
      </c>
      <c r="D57" s="652">
        <f>D56*D55</f>
        <v>0</v>
      </c>
      <c r="E57" s="652">
        <f t="shared" ref="E57:O57" si="17">E56*E55</f>
        <v>0</v>
      </c>
      <c r="F57" s="652">
        <f t="shared" si="17"/>
        <v>0</v>
      </c>
      <c r="G57" s="652">
        <f t="shared" si="17"/>
        <v>0</v>
      </c>
      <c r="H57" s="652">
        <f t="shared" si="17"/>
        <v>0</v>
      </c>
      <c r="I57" s="652">
        <f t="shared" si="17"/>
        <v>0</v>
      </c>
      <c r="J57" s="652">
        <f t="shared" si="17"/>
        <v>0</v>
      </c>
      <c r="K57" s="652">
        <f t="shared" si="17"/>
        <v>0</v>
      </c>
      <c r="L57" s="652">
        <f t="shared" si="17"/>
        <v>0</v>
      </c>
      <c r="M57" s="652">
        <f t="shared" si="17"/>
        <v>0</v>
      </c>
      <c r="N57" s="652">
        <f t="shared" si="17"/>
        <v>0</v>
      </c>
      <c r="O57" s="652">
        <f t="shared" si="17"/>
        <v>0</v>
      </c>
      <c r="P57" s="670">
        <f t="shared" si="13"/>
        <v>0</v>
      </c>
      <c r="Q57" s="441"/>
      <c r="R57" s="456" t="s">
        <v>114</v>
      </c>
      <c r="S57" s="665" t="s">
        <v>846</v>
      </c>
      <c r="T57" s="463" t="s">
        <v>186</v>
      </c>
      <c r="U57" s="652">
        <f t="shared" ref="U57:AF57" si="18">U56*U55</f>
        <v>0</v>
      </c>
      <c r="V57" s="652">
        <f t="shared" si="18"/>
        <v>0</v>
      </c>
      <c r="W57" s="652">
        <f t="shared" si="18"/>
        <v>0</v>
      </c>
      <c r="X57" s="652">
        <f t="shared" si="18"/>
        <v>0</v>
      </c>
      <c r="Y57" s="652">
        <f t="shared" si="18"/>
        <v>0</v>
      </c>
      <c r="Z57" s="652">
        <f t="shared" si="18"/>
        <v>0</v>
      </c>
      <c r="AA57" s="652">
        <f t="shared" si="18"/>
        <v>0</v>
      </c>
      <c r="AB57" s="652">
        <f t="shared" si="18"/>
        <v>0</v>
      </c>
      <c r="AC57" s="652">
        <f t="shared" si="18"/>
        <v>0</v>
      </c>
      <c r="AD57" s="652">
        <f t="shared" si="18"/>
        <v>0</v>
      </c>
      <c r="AE57" s="652">
        <f t="shared" si="18"/>
        <v>0</v>
      </c>
      <c r="AF57" s="652">
        <f t="shared" si="18"/>
        <v>0</v>
      </c>
      <c r="AG57" s="670">
        <f t="shared" si="14"/>
        <v>0</v>
      </c>
      <c r="AH57" s="441"/>
    </row>
    <row r="58" spans="1:34" ht="17.25" customHeight="1" x14ac:dyDescent="0.25">
      <c r="A58" s="421"/>
      <c r="D58" s="441"/>
      <c r="E58" s="441"/>
      <c r="F58" s="441"/>
      <c r="G58" s="441"/>
      <c r="H58" s="441"/>
      <c r="I58" s="441"/>
      <c r="J58" s="441"/>
      <c r="K58" s="441"/>
      <c r="L58" s="441"/>
      <c r="M58" s="441"/>
      <c r="N58" s="441"/>
      <c r="O58" s="441"/>
      <c r="P58" s="466"/>
      <c r="Q58" s="441"/>
      <c r="R58" s="421"/>
      <c r="U58" s="441"/>
      <c r="V58" s="441"/>
      <c r="W58" s="459"/>
      <c r="X58" s="441"/>
      <c r="Y58" s="441"/>
      <c r="Z58" s="441"/>
      <c r="AA58" s="441"/>
      <c r="AB58" s="441"/>
      <c r="AC58" s="441"/>
      <c r="AD58" s="441"/>
      <c r="AE58" s="441"/>
      <c r="AF58" s="441"/>
      <c r="AG58" s="459"/>
      <c r="AH58" s="441"/>
    </row>
    <row r="59" spans="1:34" ht="21" customHeight="1" thickBot="1" x14ac:dyDescent="0.3">
      <c r="A59" s="421"/>
      <c r="D59" s="441"/>
      <c r="E59" s="441"/>
      <c r="F59" s="441"/>
      <c r="G59" s="441"/>
      <c r="H59" s="441"/>
      <c r="I59" s="441"/>
      <c r="J59" s="441"/>
      <c r="K59" s="441"/>
      <c r="L59" s="441"/>
      <c r="M59" s="441"/>
      <c r="N59" s="441"/>
      <c r="O59" s="441"/>
      <c r="P59" s="466"/>
      <c r="Q59" s="441"/>
      <c r="R59" s="421"/>
      <c r="U59" s="441"/>
      <c r="V59" s="441"/>
      <c r="W59" s="459"/>
      <c r="X59" s="441"/>
      <c r="Y59" s="441"/>
      <c r="Z59" s="441"/>
      <c r="AA59" s="441"/>
      <c r="AB59" s="441"/>
      <c r="AC59" s="441"/>
      <c r="AD59" s="441"/>
      <c r="AE59" s="441"/>
      <c r="AF59" s="441"/>
      <c r="AG59" s="459"/>
      <c r="AH59" s="441"/>
    </row>
    <row r="60" spans="1:34" ht="20.25" customHeight="1" thickBot="1" x14ac:dyDescent="0.25">
      <c r="A60" s="434" t="s">
        <v>22</v>
      </c>
      <c r="B60" s="440" t="s">
        <v>823</v>
      </c>
      <c r="C60" s="435"/>
      <c r="D60" s="441"/>
      <c r="E60" s="441"/>
      <c r="F60" s="422">
        <f>$C$2-1</f>
        <v>2025</v>
      </c>
      <c r="G60" s="441"/>
      <c r="H60" s="441"/>
      <c r="I60" s="441"/>
      <c r="J60" s="441"/>
      <c r="K60" s="441"/>
      <c r="L60" s="441"/>
      <c r="M60" s="441"/>
      <c r="N60" s="441"/>
      <c r="O60" s="441"/>
      <c r="P60" s="423">
        <f>$F$60</f>
        <v>2025</v>
      </c>
      <c r="Q60" s="441"/>
      <c r="R60" s="434" t="s">
        <v>22</v>
      </c>
      <c r="S60" s="440" t="s">
        <v>823</v>
      </c>
      <c r="T60" s="435"/>
      <c r="U60" s="441"/>
      <c r="V60" s="441"/>
      <c r="W60" s="422">
        <f>$C$2</f>
        <v>2026</v>
      </c>
      <c r="X60" s="441"/>
      <c r="Y60" s="441"/>
      <c r="Z60" s="441"/>
      <c r="AA60" s="441"/>
      <c r="AB60" s="441"/>
      <c r="AC60" s="441"/>
      <c r="AD60" s="441"/>
      <c r="AE60" s="441"/>
      <c r="AF60" s="441"/>
      <c r="AG60" s="423">
        <f>W60</f>
        <v>2026</v>
      </c>
      <c r="AH60" s="441"/>
    </row>
    <row r="61" spans="1:34" ht="34.5" customHeight="1" thickBot="1" x14ac:dyDescent="0.25">
      <c r="A61" s="424" t="s">
        <v>11</v>
      </c>
      <c r="B61" s="680" t="s">
        <v>103</v>
      </c>
      <c r="C61" s="680" t="s">
        <v>374</v>
      </c>
      <c r="D61" s="680" t="s">
        <v>288</v>
      </c>
      <c r="E61" s="680" t="s">
        <v>289</v>
      </c>
      <c r="F61" s="680" t="s">
        <v>290</v>
      </c>
      <c r="G61" s="680" t="s">
        <v>291</v>
      </c>
      <c r="H61" s="680" t="s">
        <v>292</v>
      </c>
      <c r="I61" s="680" t="s">
        <v>293</v>
      </c>
      <c r="J61" s="680" t="s">
        <v>294</v>
      </c>
      <c r="K61" s="680" t="s">
        <v>295</v>
      </c>
      <c r="L61" s="680" t="s">
        <v>296</v>
      </c>
      <c r="M61" s="680" t="s">
        <v>297</v>
      </c>
      <c r="N61" s="680" t="s">
        <v>298</v>
      </c>
      <c r="O61" s="680" t="s">
        <v>299</v>
      </c>
      <c r="P61" s="681" t="s">
        <v>12</v>
      </c>
      <c r="Q61" s="436"/>
      <c r="R61" s="424" t="s">
        <v>11</v>
      </c>
      <c r="S61" s="680" t="s">
        <v>103</v>
      </c>
      <c r="T61" s="680" t="s">
        <v>374</v>
      </c>
      <c r="U61" s="680" t="s">
        <v>288</v>
      </c>
      <c r="V61" s="680" t="s">
        <v>289</v>
      </c>
      <c r="W61" s="680" t="s">
        <v>290</v>
      </c>
      <c r="X61" s="680" t="s">
        <v>291</v>
      </c>
      <c r="Y61" s="680" t="s">
        <v>292</v>
      </c>
      <c r="Z61" s="680" t="s">
        <v>293</v>
      </c>
      <c r="AA61" s="680" t="s">
        <v>294</v>
      </c>
      <c r="AB61" s="680" t="s">
        <v>295</v>
      </c>
      <c r="AC61" s="680" t="s">
        <v>296</v>
      </c>
      <c r="AD61" s="680" t="s">
        <v>297</v>
      </c>
      <c r="AE61" s="680" t="s">
        <v>298</v>
      </c>
      <c r="AF61" s="680" t="s">
        <v>299</v>
      </c>
      <c r="AG61" s="681" t="s">
        <v>12</v>
      </c>
      <c r="AH61" s="441"/>
    </row>
    <row r="62" spans="1:34" ht="21" customHeight="1" x14ac:dyDescent="0.2">
      <c r="A62" s="430" t="s">
        <v>86</v>
      </c>
      <c r="B62" s="658" t="s">
        <v>827</v>
      </c>
      <c r="C62" s="427" t="s">
        <v>6</v>
      </c>
      <c r="D62" s="453"/>
      <c r="E62" s="453"/>
      <c r="F62" s="453"/>
      <c r="G62" s="453"/>
      <c r="H62" s="453"/>
      <c r="I62" s="453"/>
      <c r="J62" s="453"/>
      <c r="K62" s="453"/>
      <c r="L62" s="453"/>
      <c r="M62" s="453"/>
      <c r="N62" s="453"/>
      <c r="O62" s="453"/>
      <c r="P62" s="673">
        <f t="shared" ref="P62" si="19">SUM(D62:O62)</f>
        <v>0</v>
      </c>
      <c r="Q62" s="441"/>
      <c r="R62" s="430" t="s">
        <v>86</v>
      </c>
      <c r="S62" s="658" t="s">
        <v>827</v>
      </c>
      <c r="T62" s="427" t="s">
        <v>6</v>
      </c>
      <c r="U62" s="453"/>
      <c r="V62" s="453"/>
      <c r="W62" s="453"/>
      <c r="X62" s="453"/>
      <c r="Y62" s="453"/>
      <c r="Z62" s="453"/>
      <c r="AA62" s="453"/>
      <c r="AB62" s="453"/>
      <c r="AC62" s="453"/>
      <c r="AD62" s="453"/>
      <c r="AE62" s="453"/>
      <c r="AF62" s="453"/>
      <c r="AG62" s="673">
        <f t="shared" ref="AG62" si="20">SUM(U62:AF62)</f>
        <v>0</v>
      </c>
      <c r="AH62" s="441"/>
    </row>
    <row r="63" spans="1:34" ht="21" customHeight="1" x14ac:dyDescent="0.2">
      <c r="A63" s="430" t="s">
        <v>110</v>
      </c>
      <c r="B63" s="658" t="s">
        <v>828</v>
      </c>
      <c r="C63" s="427" t="s">
        <v>383</v>
      </c>
      <c r="D63" s="431"/>
      <c r="E63" s="431"/>
      <c r="F63" s="431"/>
      <c r="G63" s="431"/>
      <c r="H63" s="431"/>
      <c r="I63" s="431"/>
      <c r="J63" s="431"/>
      <c r="K63" s="431"/>
      <c r="L63" s="431"/>
      <c r="M63" s="431"/>
      <c r="N63" s="431"/>
      <c r="O63" s="431"/>
      <c r="P63" s="1446" t="e">
        <f>P64/P62</f>
        <v>#DIV/0!</v>
      </c>
      <c r="Q63" s="441"/>
      <c r="R63" s="430" t="s">
        <v>110</v>
      </c>
      <c r="S63" s="658" t="s">
        <v>828</v>
      </c>
      <c r="T63" s="427" t="s">
        <v>383</v>
      </c>
      <c r="U63" s="431"/>
      <c r="V63" s="431"/>
      <c r="W63" s="431"/>
      <c r="X63" s="431"/>
      <c r="Y63" s="431"/>
      <c r="Z63" s="431"/>
      <c r="AA63" s="431"/>
      <c r="AB63" s="431"/>
      <c r="AC63" s="431"/>
      <c r="AD63" s="431"/>
      <c r="AE63" s="431"/>
      <c r="AF63" s="431"/>
      <c r="AG63" s="1446" t="e">
        <f>AG64/AG62</f>
        <v>#DIV/0!</v>
      </c>
      <c r="AH63" s="441"/>
    </row>
    <row r="64" spans="1:34" ht="21" customHeight="1" thickBot="1" x14ac:dyDescent="0.25">
      <c r="A64" s="456" t="s">
        <v>111</v>
      </c>
      <c r="B64" s="651" t="s">
        <v>829</v>
      </c>
      <c r="C64" s="433" t="s">
        <v>186</v>
      </c>
      <c r="D64" s="652">
        <f t="shared" ref="D64:O64" si="21">D63*D62</f>
        <v>0</v>
      </c>
      <c r="E64" s="652">
        <f t="shared" si="21"/>
        <v>0</v>
      </c>
      <c r="F64" s="652">
        <f t="shared" si="21"/>
        <v>0</v>
      </c>
      <c r="G64" s="652">
        <f t="shared" si="21"/>
        <v>0</v>
      </c>
      <c r="H64" s="652">
        <f t="shared" si="21"/>
        <v>0</v>
      </c>
      <c r="I64" s="652">
        <f t="shared" si="21"/>
        <v>0</v>
      </c>
      <c r="J64" s="652">
        <f t="shared" si="21"/>
        <v>0</v>
      </c>
      <c r="K64" s="652">
        <f t="shared" si="21"/>
        <v>0</v>
      </c>
      <c r="L64" s="652">
        <f t="shared" si="21"/>
        <v>0</v>
      </c>
      <c r="M64" s="652">
        <f t="shared" si="21"/>
        <v>0</v>
      </c>
      <c r="N64" s="652">
        <f t="shared" si="21"/>
        <v>0</v>
      </c>
      <c r="O64" s="652">
        <f t="shared" si="21"/>
        <v>0</v>
      </c>
      <c r="P64" s="670">
        <f t="shared" ref="P64:P65" si="22">SUM(D64:O64)</f>
        <v>0</v>
      </c>
      <c r="Q64" s="441"/>
      <c r="R64" s="456" t="s">
        <v>111</v>
      </c>
      <c r="S64" s="651" t="s">
        <v>829</v>
      </c>
      <c r="T64" s="433" t="s">
        <v>186</v>
      </c>
      <c r="U64" s="652">
        <f t="shared" ref="U64:AF64" si="23">U63*U62</f>
        <v>0</v>
      </c>
      <c r="V64" s="652">
        <f t="shared" si="23"/>
        <v>0</v>
      </c>
      <c r="W64" s="652">
        <f t="shared" si="23"/>
        <v>0</v>
      </c>
      <c r="X64" s="652">
        <f t="shared" si="23"/>
        <v>0</v>
      </c>
      <c r="Y64" s="652">
        <f t="shared" si="23"/>
        <v>0</v>
      </c>
      <c r="Z64" s="652">
        <f t="shared" si="23"/>
        <v>0</v>
      </c>
      <c r="AA64" s="652">
        <f t="shared" si="23"/>
        <v>0</v>
      </c>
      <c r="AB64" s="652">
        <f t="shared" si="23"/>
        <v>0</v>
      </c>
      <c r="AC64" s="652">
        <f t="shared" si="23"/>
        <v>0</v>
      </c>
      <c r="AD64" s="652">
        <f t="shared" si="23"/>
        <v>0</v>
      </c>
      <c r="AE64" s="652">
        <f t="shared" si="23"/>
        <v>0</v>
      </c>
      <c r="AF64" s="652">
        <f t="shared" si="23"/>
        <v>0</v>
      </c>
      <c r="AG64" s="670">
        <f t="shared" ref="AG64:AG65" si="24">SUM(U64:AF64)</f>
        <v>0</v>
      </c>
      <c r="AH64" s="441"/>
    </row>
    <row r="65" spans="1:34" ht="21" hidden="1" customHeight="1" x14ac:dyDescent="0.2">
      <c r="A65" s="444" t="s">
        <v>112</v>
      </c>
      <c r="B65" s="663" t="s">
        <v>384</v>
      </c>
      <c r="C65" s="445" t="s">
        <v>6</v>
      </c>
      <c r="D65" s="447"/>
      <c r="E65" s="447"/>
      <c r="F65" s="447"/>
      <c r="G65" s="447"/>
      <c r="H65" s="447"/>
      <c r="I65" s="447"/>
      <c r="J65" s="447"/>
      <c r="K65" s="447"/>
      <c r="L65" s="447"/>
      <c r="M65" s="447"/>
      <c r="N65" s="447"/>
      <c r="O65" s="447"/>
      <c r="P65" s="677">
        <f t="shared" si="22"/>
        <v>0</v>
      </c>
      <c r="Q65" s="441"/>
      <c r="R65" s="444" t="s">
        <v>112</v>
      </c>
      <c r="S65" s="663" t="s">
        <v>384</v>
      </c>
      <c r="T65" s="445" t="s">
        <v>6</v>
      </c>
      <c r="U65" s="447"/>
      <c r="V65" s="447"/>
      <c r="W65" s="447"/>
      <c r="X65" s="447"/>
      <c r="Y65" s="447"/>
      <c r="Z65" s="447"/>
      <c r="AA65" s="447"/>
      <c r="AB65" s="447"/>
      <c r="AC65" s="447"/>
      <c r="AD65" s="447"/>
      <c r="AE65" s="447"/>
      <c r="AF65" s="447"/>
      <c r="AG65" s="677">
        <f t="shared" si="24"/>
        <v>0</v>
      </c>
      <c r="AH65" s="441"/>
    </row>
    <row r="66" spans="1:34" ht="21" hidden="1" customHeight="1" x14ac:dyDescent="0.25">
      <c r="A66" s="455" t="s">
        <v>113</v>
      </c>
      <c r="B66" s="660" t="s">
        <v>385</v>
      </c>
      <c r="C66" s="462" t="s">
        <v>383</v>
      </c>
      <c r="D66" s="675"/>
      <c r="E66" s="675"/>
      <c r="F66" s="675"/>
      <c r="G66" s="675"/>
      <c r="H66" s="675"/>
      <c r="I66" s="675"/>
      <c r="J66" s="675"/>
      <c r="K66" s="675"/>
      <c r="L66" s="675"/>
      <c r="M66" s="675"/>
      <c r="N66" s="675"/>
      <c r="O66" s="675"/>
      <c r="P66" s="1446" t="e">
        <f>P67/P65</f>
        <v>#DIV/0!</v>
      </c>
      <c r="Q66" s="441"/>
      <c r="R66" s="455" t="s">
        <v>113</v>
      </c>
      <c r="S66" s="660" t="s">
        <v>385</v>
      </c>
      <c r="T66" s="462" t="s">
        <v>383</v>
      </c>
      <c r="U66" s="675"/>
      <c r="V66" s="675"/>
      <c r="W66" s="675"/>
      <c r="X66" s="675"/>
      <c r="Y66" s="675"/>
      <c r="Z66" s="675"/>
      <c r="AA66" s="675"/>
      <c r="AB66" s="675"/>
      <c r="AC66" s="675"/>
      <c r="AD66" s="675"/>
      <c r="AE66" s="675"/>
      <c r="AF66" s="675"/>
      <c r="AG66" s="1446" t="e">
        <f>AG67/AG65</f>
        <v>#DIV/0!</v>
      </c>
      <c r="AH66" s="441"/>
    </row>
    <row r="67" spans="1:34" ht="21" hidden="1" customHeight="1" thickBot="1" x14ac:dyDescent="0.3">
      <c r="A67" s="456" t="s">
        <v>114</v>
      </c>
      <c r="B67" s="665" t="s">
        <v>846</v>
      </c>
      <c r="C67" s="463" t="s">
        <v>186</v>
      </c>
      <c r="D67" s="652">
        <f>D66*D65</f>
        <v>0</v>
      </c>
      <c r="E67" s="652">
        <f t="shared" ref="E67:O67" si="25">E66*E65</f>
        <v>0</v>
      </c>
      <c r="F67" s="652">
        <f t="shared" si="25"/>
        <v>0</v>
      </c>
      <c r="G67" s="652">
        <f t="shared" si="25"/>
        <v>0</v>
      </c>
      <c r="H67" s="652">
        <f t="shared" si="25"/>
        <v>0</v>
      </c>
      <c r="I67" s="652">
        <f t="shared" si="25"/>
        <v>0</v>
      </c>
      <c r="J67" s="652">
        <f t="shared" si="25"/>
        <v>0</v>
      </c>
      <c r="K67" s="652">
        <f t="shared" si="25"/>
        <v>0</v>
      </c>
      <c r="L67" s="652">
        <f t="shared" si="25"/>
        <v>0</v>
      </c>
      <c r="M67" s="652">
        <f t="shared" si="25"/>
        <v>0</v>
      </c>
      <c r="N67" s="652">
        <f t="shared" si="25"/>
        <v>0</v>
      </c>
      <c r="O67" s="652">
        <f t="shared" si="25"/>
        <v>0</v>
      </c>
      <c r="P67" s="670">
        <f>SUM(D67:O67)</f>
        <v>0</v>
      </c>
      <c r="Q67" s="441"/>
      <c r="R67" s="456" t="s">
        <v>114</v>
      </c>
      <c r="S67" s="665" t="s">
        <v>846</v>
      </c>
      <c r="T67" s="463" t="s">
        <v>186</v>
      </c>
      <c r="U67" s="652">
        <f t="shared" ref="U67:AF67" si="26">U66*U65</f>
        <v>0</v>
      </c>
      <c r="V67" s="652">
        <f t="shared" si="26"/>
        <v>0</v>
      </c>
      <c r="W67" s="652">
        <f t="shared" si="26"/>
        <v>0</v>
      </c>
      <c r="X67" s="652">
        <f t="shared" si="26"/>
        <v>0</v>
      </c>
      <c r="Y67" s="652">
        <f t="shared" si="26"/>
        <v>0</v>
      </c>
      <c r="Z67" s="652">
        <f t="shared" si="26"/>
        <v>0</v>
      </c>
      <c r="AA67" s="652">
        <f t="shared" si="26"/>
        <v>0</v>
      </c>
      <c r="AB67" s="652">
        <f t="shared" si="26"/>
        <v>0</v>
      </c>
      <c r="AC67" s="652">
        <f t="shared" si="26"/>
        <v>0</v>
      </c>
      <c r="AD67" s="652">
        <f t="shared" si="26"/>
        <v>0</v>
      </c>
      <c r="AE67" s="652">
        <f t="shared" si="26"/>
        <v>0</v>
      </c>
      <c r="AF67" s="652">
        <f t="shared" si="26"/>
        <v>0</v>
      </c>
      <c r="AG67" s="670">
        <f t="shared" ref="AG67" si="27">SUM(U67:AF67)</f>
        <v>0</v>
      </c>
      <c r="AH67" s="441"/>
    </row>
    <row r="68" spans="1:34" s="2565" customFormat="1" ht="21" customHeight="1" x14ac:dyDescent="0.25">
      <c r="A68" s="2559"/>
      <c r="B68" s="2560"/>
      <c r="C68" s="2561"/>
      <c r="D68" s="2562"/>
      <c r="E68" s="2562"/>
      <c r="F68" s="2570"/>
      <c r="G68" s="2562"/>
      <c r="H68" s="2562"/>
      <c r="I68" s="2562"/>
      <c r="J68" s="2562"/>
      <c r="K68" s="2562"/>
      <c r="L68" s="2562"/>
      <c r="M68" s="2562"/>
      <c r="N68" s="2562"/>
      <c r="O68" s="2562"/>
      <c r="P68" s="2562"/>
      <c r="Q68" s="2564"/>
      <c r="R68" s="2559"/>
      <c r="S68" s="2560"/>
      <c r="T68" s="2561"/>
      <c r="U68" s="2562"/>
      <c r="V68" s="2562"/>
      <c r="W68" s="2570"/>
      <c r="X68" s="2562"/>
      <c r="Y68" s="2562"/>
      <c r="Z68" s="2562"/>
      <c r="AA68" s="2562"/>
      <c r="AB68" s="2562"/>
      <c r="AC68" s="2562"/>
      <c r="AD68" s="2562"/>
      <c r="AE68" s="2562"/>
      <c r="AF68" s="2562"/>
      <c r="AG68" s="2562"/>
      <c r="AH68" s="2564"/>
    </row>
    <row r="69" spans="1:34" s="2565" customFormat="1" ht="21" customHeight="1" thickBot="1" x14ac:dyDescent="0.3">
      <c r="A69" s="2559"/>
      <c r="B69" s="2560"/>
      <c r="C69" s="2561"/>
      <c r="D69" s="2562"/>
      <c r="E69" s="2562"/>
      <c r="F69" s="2563"/>
      <c r="G69" s="2562"/>
      <c r="H69" s="2562"/>
      <c r="I69" s="2562"/>
      <c r="J69" s="2562"/>
      <c r="K69" s="2562"/>
      <c r="L69" s="2562"/>
      <c r="M69" s="2562"/>
      <c r="N69" s="2562"/>
      <c r="O69" s="2562"/>
      <c r="P69" s="2562"/>
      <c r="Q69" s="2564"/>
      <c r="R69" s="2559"/>
      <c r="S69" s="2560"/>
      <c r="T69" s="2561"/>
      <c r="U69" s="2562"/>
      <c r="V69" s="2562"/>
      <c r="W69" s="2563"/>
      <c r="X69" s="2562"/>
      <c r="Y69" s="2562"/>
      <c r="Z69" s="2562"/>
      <c r="AA69" s="2562"/>
      <c r="AB69" s="2562"/>
      <c r="AC69" s="2562"/>
      <c r="AD69" s="2562"/>
      <c r="AE69" s="2562"/>
      <c r="AF69" s="2562"/>
      <c r="AG69" s="2562"/>
      <c r="AH69" s="2564"/>
    </row>
    <row r="70" spans="1:34" s="2565" customFormat="1" ht="21" customHeight="1" thickBot="1" x14ac:dyDescent="0.3">
      <c r="A70" s="2566" t="s">
        <v>358</v>
      </c>
      <c r="B70" s="2567" t="s">
        <v>386</v>
      </c>
      <c r="C70" s="2567"/>
      <c r="D70" s="2564"/>
      <c r="E70" s="2564"/>
      <c r="F70" s="2568">
        <f>$C$2-1</f>
        <v>2025</v>
      </c>
      <c r="G70" s="2564"/>
      <c r="H70" s="2564"/>
      <c r="I70" s="2564"/>
      <c r="J70" s="2564"/>
      <c r="K70" s="2564"/>
      <c r="L70" s="2564"/>
      <c r="M70" s="2564"/>
      <c r="N70" s="2564"/>
      <c r="O70" s="2564"/>
      <c r="P70" s="2569">
        <f>$F$70</f>
        <v>2025</v>
      </c>
      <c r="Q70" s="2564"/>
      <c r="R70" s="2566" t="s">
        <v>358</v>
      </c>
      <c r="S70" s="2567" t="s">
        <v>386</v>
      </c>
      <c r="T70" s="2567"/>
      <c r="U70" s="2564"/>
      <c r="V70" s="2564"/>
      <c r="W70" s="2568">
        <f>$C$2</f>
        <v>2026</v>
      </c>
      <c r="X70" s="2564"/>
      <c r="Y70" s="2564"/>
      <c r="Z70" s="2564"/>
      <c r="AA70" s="2564"/>
      <c r="AB70" s="2564"/>
      <c r="AC70" s="2564"/>
      <c r="AD70" s="2564"/>
      <c r="AE70" s="2564"/>
      <c r="AF70" s="2564"/>
      <c r="AG70" s="2569">
        <f>W70</f>
        <v>2026</v>
      </c>
      <c r="AH70" s="2564"/>
    </row>
    <row r="71" spans="1:34" s="449" customFormat="1" ht="21.6" customHeight="1" thickBot="1" x14ac:dyDescent="0.3">
      <c r="A71" s="424" t="s">
        <v>11</v>
      </c>
      <c r="B71" s="680" t="s">
        <v>103</v>
      </c>
      <c r="C71" s="680" t="s">
        <v>374</v>
      </c>
      <c r="D71" s="680" t="s">
        <v>288</v>
      </c>
      <c r="E71" s="680" t="s">
        <v>289</v>
      </c>
      <c r="F71" s="680" t="s">
        <v>290</v>
      </c>
      <c r="G71" s="680" t="s">
        <v>291</v>
      </c>
      <c r="H71" s="680" t="s">
        <v>292</v>
      </c>
      <c r="I71" s="680" t="s">
        <v>293</v>
      </c>
      <c r="J71" s="680" t="s">
        <v>294</v>
      </c>
      <c r="K71" s="680" t="s">
        <v>295</v>
      </c>
      <c r="L71" s="680" t="s">
        <v>296</v>
      </c>
      <c r="M71" s="680" t="s">
        <v>297</v>
      </c>
      <c r="N71" s="680" t="s">
        <v>298</v>
      </c>
      <c r="O71" s="680" t="s">
        <v>299</v>
      </c>
      <c r="P71" s="681" t="s">
        <v>12</v>
      </c>
      <c r="Q71" s="436"/>
      <c r="R71" s="424" t="s">
        <v>11</v>
      </c>
      <c r="S71" s="680" t="s">
        <v>103</v>
      </c>
      <c r="T71" s="680" t="s">
        <v>374</v>
      </c>
      <c r="U71" s="680" t="s">
        <v>288</v>
      </c>
      <c r="V71" s="680" t="s">
        <v>289</v>
      </c>
      <c r="W71" s="680" t="s">
        <v>290</v>
      </c>
      <c r="X71" s="680" t="s">
        <v>291</v>
      </c>
      <c r="Y71" s="680" t="s">
        <v>292</v>
      </c>
      <c r="Z71" s="680" t="s">
        <v>293</v>
      </c>
      <c r="AA71" s="680" t="s">
        <v>294</v>
      </c>
      <c r="AB71" s="680" t="s">
        <v>295</v>
      </c>
      <c r="AC71" s="680" t="s">
        <v>296</v>
      </c>
      <c r="AD71" s="680" t="s">
        <v>297</v>
      </c>
      <c r="AE71" s="680" t="s">
        <v>298</v>
      </c>
      <c r="AF71" s="680" t="s">
        <v>299</v>
      </c>
      <c r="AG71" s="681" t="s">
        <v>12</v>
      </c>
      <c r="AH71" s="436"/>
    </row>
    <row r="72" spans="1:34" ht="39" customHeight="1" x14ac:dyDescent="0.2">
      <c r="A72" s="444" t="s">
        <v>86</v>
      </c>
      <c r="B72" s="663" t="s">
        <v>372</v>
      </c>
      <c r="C72" s="445" t="s">
        <v>45</v>
      </c>
      <c r="D72" s="667"/>
      <c r="E72" s="667"/>
      <c r="F72" s="667"/>
      <c r="G72" s="667"/>
      <c r="H72" s="667"/>
      <c r="I72" s="667"/>
      <c r="J72" s="667"/>
      <c r="K72" s="667"/>
      <c r="L72" s="667"/>
      <c r="M72" s="667"/>
      <c r="N72" s="667"/>
      <c r="O72" s="667"/>
      <c r="P72" s="671">
        <f>SUM(D72:O72)</f>
        <v>0</v>
      </c>
      <c r="Q72" s="441"/>
      <c r="R72" s="444" t="s">
        <v>86</v>
      </c>
      <c r="S72" s="663" t="s">
        <v>372</v>
      </c>
      <c r="T72" s="445" t="s">
        <v>45</v>
      </c>
      <c r="U72" s="667"/>
      <c r="V72" s="667"/>
      <c r="W72" s="667"/>
      <c r="X72" s="667"/>
      <c r="Y72" s="667"/>
      <c r="Z72" s="667"/>
      <c r="AA72" s="667"/>
      <c r="AB72" s="667"/>
      <c r="AC72" s="667"/>
      <c r="AD72" s="667"/>
      <c r="AE72" s="667"/>
      <c r="AF72" s="667"/>
      <c r="AG72" s="671">
        <f>SUM(U72:AF72)</f>
        <v>0</v>
      </c>
      <c r="AH72" s="441"/>
    </row>
    <row r="73" spans="1:34" ht="39" customHeight="1" x14ac:dyDescent="0.2">
      <c r="A73" s="455" t="s">
        <v>110</v>
      </c>
      <c r="B73" s="658" t="s">
        <v>373</v>
      </c>
      <c r="C73" s="427" t="s">
        <v>45</v>
      </c>
      <c r="D73" s="668"/>
      <c r="E73" s="668"/>
      <c r="F73" s="668"/>
      <c r="G73" s="668"/>
      <c r="H73" s="668"/>
      <c r="I73" s="668"/>
      <c r="J73" s="668"/>
      <c r="K73" s="668"/>
      <c r="L73" s="668"/>
      <c r="M73" s="668"/>
      <c r="N73" s="668"/>
      <c r="O73" s="668"/>
      <c r="P73" s="672">
        <f>SUM(D73:O73)</f>
        <v>0</v>
      </c>
      <c r="Q73" s="441"/>
      <c r="R73" s="455" t="s">
        <v>110</v>
      </c>
      <c r="S73" s="658" t="s">
        <v>373</v>
      </c>
      <c r="T73" s="427" t="s">
        <v>45</v>
      </c>
      <c r="U73" s="668"/>
      <c r="V73" s="668"/>
      <c r="W73" s="668"/>
      <c r="X73" s="668"/>
      <c r="Y73" s="668"/>
      <c r="Z73" s="668"/>
      <c r="AA73" s="668"/>
      <c r="AB73" s="668"/>
      <c r="AC73" s="668"/>
      <c r="AD73" s="668"/>
      <c r="AE73" s="668"/>
      <c r="AF73" s="668"/>
      <c r="AG73" s="672">
        <f>SUM(U73:AF73)</f>
        <v>0</v>
      </c>
      <c r="AH73" s="441"/>
    </row>
    <row r="74" spans="1:34" s="465" customFormat="1" ht="39" customHeight="1" x14ac:dyDescent="0.25">
      <c r="A74" s="430" t="s">
        <v>111</v>
      </c>
      <c r="B74" s="659" t="s">
        <v>376</v>
      </c>
      <c r="C74" s="427" t="s">
        <v>45</v>
      </c>
      <c r="D74" s="854">
        <f>D72-D73</f>
        <v>0</v>
      </c>
      <c r="E74" s="854">
        <f t="shared" ref="E74:O74" si="28">E72-E73</f>
        <v>0</v>
      </c>
      <c r="F74" s="854">
        <f t="shared" si="28"/>
        <v>0</v>
      </c>
      <c r="G74" s="854">
        <f t="shared" si="28"/>
        <v>0</v>
      </c>
      <c r="H74" s="854">
        <f t="shared" si="28"/>
        <v>0</v>
      </c>
      <c r="I74" s="854">
        <f t="shared" si="28"/>
        <v>0</v>
      </c>
      <c r="J74" s="854">
        <f t="shared" si="28"/>
        <v>0</v>
      </c>
      <c r="K74" s="854">
        <f t="shared" si="28"/>
        <v>0</v>
      </c>
      <c r="L74" s="854">
        <f t="shared" si="28"/>
        <v>0</v>
      </c>
      <c r="M74" s="854">
        <f t="shared" si="28"/>
        <v>0</v>
      </c>
      <c r="N74" s="854">
        <f t="shared" si="28"/>
        <v>0</v>
      </c>
      <c r="O74" s="854">
        <f t="shared" si="28"/>
        <v>0</v>
      </c>
      <c r="P74" s="672">
        <f>SUM(D74:O74)</f>
        <v>0</v>
      </c>
      <c r="Q74" s="464"/>
      <c r="R74" s="430" t="s">
        <v>111</v>
      </c>
      <c r="S74" s="659" t="s">
        <v>376</v>
      </c>
      <c r="T74" s="427" t="s">
        <v>45</v>
      </c>
      <c r="U74" s="854">
        <f>U72-U73</f>
        <v>0</v>
      </c>
      <c r="V74" s="854">
        <f t="shared" ref="V74:AF74" si="29">V72-V73</f>
        <v>0</v>
      </c>
      <c r="W74" s="854">
        <f t="shared" si="29"/>
        <v>0</v>
      </c>
      <c r="X74" s="854">
        <f t="shared" si="29"/>
        <v>0</v>
      </c>
      <c r="Y74" s="854">
        <f t="shared" si="29"/>
        <v>0</v>
      </c>
      <c r="Z74" s="854">
        <f t="shared" si="29"/>
        <v>0</v>
      </c>
      <c r="AA74" s="854">
        <f t="shared" si="29"/>
        <v>0</v>
      </c>
      <c r="AB74" s="854">
        <f t="shared" si="29"/>
        <v>0</v>
      </c>
      <c r="AC74" s="854">
        <f t="shared" si="29"/>
        <v>0</v>
      </c>
      <c r="AD74" s="854">
        <f t="shared" si="29"/>
        <v>0</v>
      </c>
      <c r="AE74" s="854">
        <f t="shared" si="29"/>
        <v>0</v>
      </c>
      <c r="AF74" s="854">
        <f t="shared" si="29"/>
        <v>0</v>
      </c>
      <c r="AG74" s="672">
        <f>SUM(U74:AF74)</f>
        <v>0</v>
      </c>
      <c r="AH74" s="464"/>
    </row>
    <row r="75" spans="1:34" ht="39" customHeight="1" x14ac:dyDescent="0.2">
      <c r="A75" s="455" t="s">
        <v>112</v>
      </c>
      <c r="B75" s="658" t="s">
        <v>375</v>
      </c>
      <c r="C75" s="666" t="s">
        <v>437</v>
      </c>
      <c r="D75" s="669"/>
      <c r="E75" s="669"/>
      <c r="F75" s="669"/>
      <c r="G75" s="669"/>
      <c r="H75" s="669"/>
      <c r="I75" s="669"/>
      <c r="J75" s="669"/>
      <c r="K75" s="669"/>
      <c r="L75" s="669"/>
      <c r="M75" s="669"/>
      <c r="N75" s="669"/>
      <c r="O75" s="669"/>
      <c r="P75" s="1447" t="e">
        <f>P76/P74</f>
        <v>#DIV/0!</v>
      </c>
      <c r="Q75" s="441"/>
      <c r="R75" s="455" t="s">
        <v>112</v>
      </c>
      <c r="S75" s="658" t="s">
        <v>375</v>
      </c>
      <c r="T75" s="666" t="s">
        <v>437</v>
      </c>
      <c r="U75" s="669"/>
      <c r="V75" s="669"/>
      <c r="W75" s="669"/>
      <c r="X75" s="669"/>
      <c r="Y75" s="669"/>
      <c r="Z75" s="669"/>
      <c r="AA75" s="669"/>
      <c r="AB75" s="669"/>
      <c r="AC75" s="669"/>
      <c r="AD75" s="669"/>
      <c r="AE75" s="669"/>
      <c r="AF75" s="669"/>
      <c r="AG75" s="1447" t="e">
        <f>AG76/AG74</f>
        <v>#DIV/0!</v>
      </c>
      <c r="AH75" s="441"/>
    </row>
    <row r="76" spans="1:34" ht="36" customHeight="1" thickBot="1" x14ac:dyDescent="0.25">
      <c r="A76" s="456" t="s">
        <v>113</v>
      </c>
      <c r="B76" s="651" t="s">
        <v>371</v>
      </c>
      <c r="C76" s="433" t="s">
        <v>186</v>
      </c>
      <c r="D76" s="652">
        <f>D75*D74</f>
        <v>0</v>
      </c>
      <c r="E76" s="652">
        <f t="shared" ref="E76:O76" si="30">E75*E74</f>
        <v>0</v>
      </c>
      <c r="F76" s="652">
        <f>F75*F74</f>
        <v>0</v>
      </c>
      <c r="G76" s="652">
        <f t="shared" si="30"/>
        <v>0</v>
      </c>
      <c r="H76" s="652">
        <f t="shared" si="30"/>
        <v>0</v>
      </c>
      <c r="I76" s="652">
        <f t="shared" si="30"/>
        <v>0</v>
      </c>
      <c r="J76" s="652">
        <f t="shared" si="30"/>
        <v>0</v>
      </c>
      <c r="K76" s="652">
        <f t="shared" si="30"/>
        <v>0</v>
      </c>
      <c r="L76" s="652">
        <f t="shared" si="30"/>
        <v>0</v>
      </c>
      <c r="M76" s="652">
        <f t="shared" si="30"/>
        <v>0</v>
      </c>
      <c r="N76" s="652">
        <f t="shared" si="30"/>
        <v>0</v>
      </c>
      <c r="O76" s="652">
        <f t="shared" si="30"/>
        <v>0</v>
      </c>
      <c r="P76" s="670">
        <f>SUM(D76:O76)</f>
        <v>0</v>
      </c>
      <c r="Q76" s="441"/>
      <c r="R76" s="456" t="s">
        <v>113</v>
      </c>
      <c r="S76" s="651" t="s">
        <v>371</v>
      </c>
      <c r="T76" s="433" t="s">
        <v>186</v>
      </c>
      <c r="U76" s="652">
        <f t="shared" ref="U76:AF76" si="31">U75*U74</f>
        <v>0</v>
      </c>
      <c r="V76" s="652">
        <f t="shared" si="31"/>
        <v>0</v>
      </c>
      <c r="W76" s="652">
        <f t="shared" si="31"/>
        <v>0</v>
      </c>
      <c r="X76" s="652">
        <f t="shared" si="31"/>
        <v>0</v>
      </c>
      <c r="Y76" s="652">
        <f t="shared" si="31"/>
        <v>0</v>
      </c>
      <c r="Z76" s="652">
        <f t="shared" si="31"/>
        <v>0</v>
      </c>
      <c r="AA76" s="652">
        <f t="shared" si="31"/>
        <v>0</v>
      </c>
      <c r="AB76" s="652">
        <f t="shared" si="31"/>
        <v>0</v>
      </c>
      <c r="AC76" s="652">
        <f t="shared" si="31"/>
        <v>0</v>
      </c>
      <c r="AD76" s="652">
        <f t="shared" si="31"/>
        <v>0</v>
      </c>
      <c r="AE76" s="652">
        <f t="shared" si="31"/>
        <v>0</v>
      </c>
      <c r="AF76" s="652">
        <f t="shared" si="31"/>
        <v>0</v>
      </c>
      <c r="AG76" s="670">
        <f>SUM(U76:AF76)</f>
        <v>0</v>
      </c>
      <c r="AH76" s="441"/>
    </row>
    <row r="77" spans="1:34" x14ac:dyDescent="0.25">
      <c r="A77" s="421"/>
      <c r="D77" s="441"/>
      <c r="E77" s="441"/>
      <c r="F77" s="441"/>
      <c r="G77" s="441"/>
      <c r="H77" s="441"/>
      <c r="I77" s="441"/>
      <c r="J77" s="441"/>
      <c r="K77" s="441"/>
      <c r="L77" s="441"/>
      <c r="M77" s="441"/>
      <c r="N77" s="441"/>
      <c r="O77" s="441"/>
      <c r="P77" s="466"/>
      <c r="Q77" s="441"/>
      <c r="R77" s="421"/>
      <c r="U77" s="441"/>
      <c r="V77" s="441"/>
      <c r="W77" s="459"/>
      <c r="X77" s="441"/>
      <c r="Y77" s="441"/>
      <c r="Z77" s="441"/>
      <c r="AA77" s="441"/>
      <c r="AB77" s="441"/>
      <c r="AC77" s="441"/>
      <c r="AD77" s="441"/>
      <c r="AE77" s="441"/>
      <c r="AF77" s="441"/>
      <c r="AG77" s="459"/>
      <c r="AH77" s="441"/>
    </row>
    <row r="78" spans="1:34" x14ac:dyDescent="0.25">
      <c r="A78" s="421"/>
      <c r="B78" s="409" t="s">
        <v>538</v>
      </c>
      <c r="D78" s="441"/>
      <c r="E78" s="441"/>
      <c r="F78" s="441"/>
      <c r="G78" s="441"/>
      <c r="H78" s="441"/>
      <c r="I78" s="441"/>
      <c r="J78" s="441"/>
      <c r="K78" s="441"/>
      <c r="L78" s="441"/>
      <c r="M78" s="441"/>
      <c r="N78" s="441"/>
      <c r="O78" s="441"/>
      <c r="P78" s="466"/>
      <c r="Q78" s="441"/>
      <c r="R78" s="421"/>
      <c r="S78" s="409" t="s">
        <v>537</v>
      </c>
      <c r="U78" s="441"/>
      <c r="V78" s="441"/>
      <c r="W78" s="459"/>
      <c r="X78" s="441"/>
      <c r="Y78" s="441"/>
      <c r="Z78" s="441"/>
      <c r="AA78" s="441"/>
      <c r="AB78" s="441"/>
      <c r="AC78" s="441"/>
      <c r="AD78" s="441"/>
      <c r="AE78" s="441"/>
      <c r="AF78" s="441"/>
      <c r="AG78" s="459"/>
      <c r="AH78" s="441"/>
    </row>
    <row r="79" spans="1:34" x14ac:dyDescent="0.25">
      <c r="A79" s="421"/>
      <c r="B79" s="524"/>
      <c r="D79" s="441"/>
      <c r="E79" s="441"/>
      <c r="F79" s="441"/>
      <c r="G79" s="441"/>
      <c r="H79" s="441"/>
      <c r="I79" s="441"/>
      <c r="J79" s="441"/>
      <c r="K79" s="441"/>
      <c r="L79" s="441"/>
      <c r="M79" s="441"/>
      <c r="N79" s="441"/>
      <c r="O79" s="441"/>
      <c r="P79" s="466"/>
      <c r="Q79" s="441"/>
      <c r="R79" s="441"/>
      <c r="S79" s="466"/>
      <c r="T79" s="466"/>
      <c r="U79" s="441"/>
      <c r="V79" s="441"/>
      <c r="W79" s="459"/>
      <c r="X79" s="441"/>
      <c r="Y79" s="441"/>
      <c r="Z79" s="441"/>
    </row>
    <row r="80" spans="1:34" x14ac:dyDescent="0.25">
      <c r="A80" s="421"/>
      <c r="D80" s="441"/>
      <c r="E80" s="441"/>
      <c r="F80" s="441"/>
      <c r="G80" s="441"/>
      <c r="H80" s="441"/>
      <c r="I80" s="441"/>
      <c r="J80" s="441"/>
      <c r="K80" s="441"/>
      <c r="L80" s="441"/>
      <c r="M80" s="441"/>
      <c r="N80" s="441"/>
      <c r="O80" s="441"/>
      <c r="P80" s="466"/>
      <c r="Q80" s="441"/>
      <c r="R80" s="441"/>
      <c r="S80" s="466"/>
      <c r="T80" s="466"/>
      <c r="U80" s="441"/>
      <c r="V80" s="441"/>
      <c r="W80" s="459"/>
      <c r="X80" s="441"/>
      <c r="Y80" s="441"/>
      <c r="Z80" s="441"/>
    </row>
    <row r="81" spans="1:26" x14ac:dyDescent="0.25">
      <c r="A81" s="421"/>
      <c r="D81" s="441"/>
      <c r="E81" s="441"/>
      <c r="F81" s="441"/>
      <c r="G81" s="441"/>
      <c r="H81" s="441"/>
      <c r="I81" s="441"/>
      <c r="J81" s="441"/>
      <c r="K81" s="441"/>
      <c r="L81" s="441"/>
      <c r="M81" s="441"/>
      <c r="N81" s="441"/>
      <c r="O81" s="441"/>
      <c r="P81" s="466"/>
      <c r="Q81" s="441"/>
      <c r="R81" s="441"/>
      <c r="S81" s="466"/>
      <c r="T81" s="466"/>
      <c r="U81" s="441"/>
      <c r="V81" s="441"/>
      <c r="W81" s="459"/>
      <c r="X81" s="441"/>
      <c r="Y81" s="441"/>
      <c r="Z81" s="441"/>
    </row>
    <row r="82" spans="1:26" x14ac:dyDescent="0.25">
      <c r="A82" s="421"/>
      <c r="D82" s="441"/>
      <c r="E82" s="441"/>
      <c r="F82" s="441"/>
      <c r="G82" s="441"/>
      <c r="H82" s="441"/>
      <c r="I82" s="441"/>
      <c r="J82" s="441"/>
      <c r="K82" s="441"/>
      <c r="L82" s="441"/>
      <c r="M82" s="441"/>
      <c r="N82" s="441"/>
      <c r="O82" s="441"/>
      <c r="P82" s="466"/>
      <c r="Q82" s="441"/>
      <c r="R82" s="441"/>
      <c r="S82" s="466"/>
      <c r="T82" s="466"/>
      <c r="U82" s="441"/>
      <c r="V82" s="441"/>
      <c r="W82" s="459"/>
      <c r="X82" s="441"/>
      <c r="Y82" s="441"/>
      <c r="Z82" s="441"/>
    </row>
    <row r="83" spans="1:26" x14ac:dyDescent="0.25">
      <c r="A83" s="421"/>
      <c r="D83" s="441"/>
      <c r="E83" s="441"/>
      <c r="F83" s="441"/>
      <c r="G83" s="441"/>
      <c r="H83" s="441"/>
      <c r="I83" s="441"/>
      <c r="J83" s="441"/>
      <c r="K83" s="441"/>
      <c r="L83" s="441"/>
      <c r="M83" s="441"/>
      <c r="N83" s="441"/>
      <c r="O83" s="441"/>
      <c r="P83" s="466"/>
      <c r="Q83" s="441"/>
      <c r="R83" s="441"/>
      <c r="S83" s="466"/>
      <c r="T83" s="466"/>
      <c r="U83" s="441"/>
      <c r="V83" s="441"/>
      <c r="W83" s="459"/>
      <c r="X83" s="441"/>
      <c r="Y83" s="441"/>
      <c r="Z83" s="441"/>
    </row>
    <row r="84" spans="1:26" x14ac:dyDescent="0.25">
      <c r="A84" s="421"/>
      <c r="D84" s="441"/>
      <c r="E84" s="441"/>
      <c r="F84" s="441"/>
      <c r="G84" s="441"/>
      <c r="H84" s="441"/>
      <c r="I84" s="441"/>
      <c r="J84" s="441"/>
      <c r="K84" s="441"/>
      <c r="L84" s="441"/>
      <c r="M84" s="441"/>
      <c r="N84" s="441"/>
      <c r="O84" s="441"/>
      <c r="P84" s="466"/>
      <c r="Q84" s="441"/>
      <c r="R84" s="441"/>
      <c r="S84" s="466"/>
      <c r="T84" s="466"/>
      <c r="U84" s="441"/>
      <c r="V84" s="441"/>
      <c r="W84" s="459"/>
      <c r="X84" s="441"/>
      <c r="Y84" s="441"/>
      <c r="Z84" s="441"/>
    </row>
    <row r="85" spans="1:26" x14ac:dyDescent="0.25">
      <c r="A85" s="421"/>
      <c r="D85" s="441"/>
      <c r="E85" s="441"/>
      <c r="F85" s="441"/>
      <c r="G85" s="441"/>
      <c r="H85" s="441"/>
      <c r="I85" s="441"/>
      <c r="J85" s="441"/>
      <c r="K85" s="441"/>
      <c r="L85" s="441"/>
      <c r="M85" s="441"/>
      <c r="N85" s="441"/>
      <c r="O85" s="441"/>
      <c r="P85" s="466"/>
      <c r="Q85" s="441"/>
      <c r="R85" s="441"/>
      <c r="S85" s="466"/>
      <c r="T85" s="466"/>
      <c r="U85" s="441"/>
      <c r="V85" s="441"/>
      <c r="W85" s="459"/>
      <c r="X85" s="441"/>
      <c r="Y85" s="441"/>
      <c r="Z85" s="441"/>
    </row>
    <row r="86" spans="1:26" x14ac:dyDescent="0.25">
      <c r="A86" s="421"/>
      <c r="D86" s="441"/>
      <c r="E86" s="441"/>
      <c r="F86" s="441"/>
      <c r="G86" s="441"/>
      <c r="H86" s="441"/>
      <c r="I86" s="441"/>
      <c r="J86" s="441"/>
      <c r="K86" s="441"/>
      <c r="L86" s="441"/>
      <c r="M86" s="441"/>
      <c r="N86" s="441"/>
      <c r="O86" s="441"/>
      <c r="P86" s="466"/>
      <c r="Q86" s="441"/>
      <c r="R86" s="441"/>
      <c r="S86" s="466"/>
      <c r="T86" s="466"/>
      <c r="U86" s="441"/>
      <c r="V86" s="441"/>
      <c r="W86" s="459"/>
      <c r="X86" s="441"/>
      <c r="Y86" s="441"/>
      <c r="Z86" s="441"/>
    </row>
    <row r="87" spans="1:26" x14ac:dyDescent="0.25">
      <c r="A87" s="421"/>
      <c r="D87" s="441"/>
      <c r="E87" s="441"/>
      <c r="F87" s="441"/>
      <c r="G87" s="441"/>
      <c r="H87" s="441"/>
      <c r="I87" s="441"/>
      <c r="J87" s="441"/>
      <c r="K87" s="441"/>
      <c r="L87" s="441"/>
      <c r="M87" s="441"/>
      <c r="N87" s="441"/>
      <c r="O87" s="441"/>
      <c r="P87" s="466"/>
      <c r="Q87" s="441"/>
      <c r="R87" s="441"/>
      <c r="S87" s="466"/>
      <c r="T87" s="466"/>
      <c r="U87" s="441"/>
      <c r="V87" s="441"/>
      <c r="W87" s="459"/>
      <c r="X87" s="441"/>
      <c r="Y87" s="441"/>
      <c r="Z87" s="441"/>
    </row>
    <row r="88" spans="1:26" x14ac:dyDescent="0.25">
      <c r="A88" s="421"/>
      <c r="D88" s="441"/>
      <c r="E88" s="441"/>
      <c r="F88" s="441"/>
      <c r="G88" s="441"/>
      <c r="H88" s="441"/>
      <c r="I88" s="441"/>
      <c r="J88" s="441"/>
      <c r="K88" s="441"/>
      <c r="L88" s="441"/>
      <c r="M88" s="441"/>
      <c r="N88" s="441"/>
      <c r="O88" s="441"/>
      <c r="P88" s="466"/>
      <c r="Q88" s="441"/>
      <c r="R88" s="441"/>
      <c r="S88" s="466"/>
      <c r="T88" s="466"/>
      <c r="U88" s="441"/>
      <c r="V88" s="441"/>
      <c r="W88" s="459"/>
      <c r="X88" s="441"/>
      <c r="Y88" s="441"/>
      <c r="Z88" s="441"/>
    </row>
    <row r="89" spans="1:26" x14ac:dyDescent="0.25">
      <c r="A89" s="421"/>
      <c r="D89" s="441"/>
      <c r="E89" s="441"/>
      <c r="F89" s="441"/>
      <c r="G89" s="441"/>
      <c r="H89" s="441"/>
      <c r="I89" s="441"/>
      <c r="J89" s="441"/>
      <c r="K89" s="441"/>
      <c r="L89" s="441"/>
      <c r="M89" s="441"/>
      <c r="N89" s="441"/>
      <c r="O89" s="441"/>
      <c r="P89" s="466"/>
      <c r="Q89" s="441"/>
      <c r="R89" s="441"/>
      <c r="S89" s="466"/>
      <c r="T89" s="466"/>
      <c r="U89" s="441"/>
      <c r="V89" s="441"/>
      <c r="W89" s="459"/>
      <c r="X89" s="441"/>
      <c r="Y89" s="441"/>
      <c r="Z89" s="441"/>
    </row>
    <row r="90" spans="1:26" x14ac:dyDescent="0.25">
      <c r="A90" s="421"/>
      <c r="D90" s="441"/>
      <c r="E90" s="441"/>
      <c r="F90" s="441"/>
      <c r="G90" s="441"/>
      <c r="H90" s="441"/>
      <c r="I90" s="441"/>
      <c r="J90" s="441"/>
      <c r="K90" s="441"/>
      <c r="L90" s="441"/>
      <c r="M90" s="441"/>
      <c r="N90" s="441"/>
      <c r="O90" s="441"/>
      <c r="P90" s="466"/>
      <c r="Q90" s="441"/>
      <c r="R90" s="441"/>
      <c r="S90" s="466"/>
      <c r="T90" s="466"/>
      <c r="U90" s="441"/>
      <c r="V90" s="441"/>
      <c r="W90" s="459"/>
      <c r="X90" s="441"/>
      <c r="Y90" s="441"/>
      <c r="Z90" s="441"/>
    </row>
    <row r="91" spans="1:26" x14ac:dyDescent="0.25">
      <c r="A91" s="421"/>
      <c r="D91" s="441"/>
      <c r="E91" s="441"/>
      <c r="F91" s="441"/>
      <c r="G91" s="441"/>
      <c r="H91" s="441"/>
      <c r="I91" s="441"/>
      <c r="J91" s="441"/>
      <c r="K91" s="441"/>
      <c r="L91" s="441"/>
      <c r="M91" s="441"/>
      <c r="N91" s="441"/>
      <c r="O91" s="441"/>
      <c r="P91" s="466"/>
      <c r="Q91" s="441"/>
      <c r="R91" s="441"/>
      <c r="S91" s="466"/>
      <c r="T91" s="466"/>
      <c r="U91" s="441"/>
      <c r="V91" s="441"/>
      <c r="W91" s="459"/>
      <c r="X91" s="441"/>
      <c r="Y91" s="441"/>
      <c r="Z91" s="441"/>
    </row>
    <row r="92" spans="1:26" x14ac:dyDescent="0.25">
      <c r="A92" s="421"/>
      <c r="D92" s="441"/>
      <c r="E92" s="441"/>
      <c r="F92" s="441"/>
      <c r="G92" s="441"/>
      <c r="H92" s="441"/>
      <c r="I92" s="441"/>
      <c r="J92" s="441"/>
      <c r="K92" s="441"/>
      <c r="L92" s="441"/>
      <c r="M92" s="441"/>
      <c r="N92" s="441"/>
      <c r="O92" s="441"/>
      <c r="P92" s="466"/>
      <c r="Q92" s="441"/>
      <c r="R92" s="441"/>
      <c r="S92" s="466"/>
      <c r="T92" s="466"/>
      <c r="U92" s="441"/>
      <c r="V92" s="441"/>
      <c r="W92" s="459"/>
      <c r="X92" s="441"/>
      <c r="Y92" s="441"/>
      <c r="Z92" s="441"/>
    </row>
    <row r="93" spans="1:26" x14ac:dyDescent="0.25">
      <c r="A93" s="421"/>
      <c r="D93" s="441"/>
      <c r="E93" s="441"/>
      <c r="F93" s="441"/>
      <c r="G93" s="441"/>
      <c r="H93" s="441"/>
      <c r="I93" s="441"/>
      <c r="J93" s="441"/>
      <c r="K93" s="441"/>
      <c r="L93" s="441"/>
      <c r="M93" s="441"/>
      <c r="N93" s="441"/>
      <c r="O93" s="441"/>
      <c r="P93" s="466"/>
      <c r="Q93" s="441"/>
      <c r="R93" s="441"/>
      <c r="S93" s="466"/>
      <c r="T93" s="466"/>
      <c r="U93" s="441"/>
      <c r="V93" s="441"/>
      <c r="W93" s="459"/>
      <c r="X93" s="441"/>
      <c r="Y93" s="441"/>
      <c r="Z93" s="441"/>
    </row>
    <row r="94" spans="1:26" x14ac:dyDescent="0.25">
      <c r="A94" s="421"/>
      <c r="D94" s="441"/>
      <c r="E94" s="441"/>
      <c r="F94" s="441"/>
      <c r="G94" s="441"/>
      <c r="H94" s="441"/>
      <c r="I94" s="441"/>
      <c r="J94" s="441"/>
      <c r="K94" s="441"/>
      <c r="L94" s="441"/>
      <c r="M94" s="441"/>
      <c r="N94" s="441"/>
      <c r="O94" s="441"/>
      <c r="P94" s="466"/>
      <c r="Q94" s="441"/>
      <c r="R94" s="441"/>
      <c r="S94" s="466"/>
      <c r="T94" s="466"/>
      <c r="U94" s="441"/>
      <c r="V94" s="441"/>
      <c r="W94" s="459"/>
      <c r="X94" s="441"/>
      <c r="Y94" s="441"/>
      <c r="Z94" s="441"/>
    </row>
    <row r="95" spans="1:26" x14ac:dyDescent="0.25">
      <c r="A95" s="421"/>
      <c r="D95" s="441"/>
      <c r="E95" s="441"/>
      <c r="F95" s="441"/>
      <c r="G95" s="441"/>
      <c r="H95" s="441"/>
      <c r="I95" s="441"/>
      <c r="J95" s="441"/>
      <c r="K95" s="441"/>
      <c r="L95" s="441"/>
      <c r="M95" s="441"/>
      <c r="N95" s="441"/>
      <c r="O95" s="441"/>
      <c r="P95" s="466"/>
      <c r="Q95" s="441"/>
      <c r="R95" s="441"/>
      <c r="S95" s="466"/>
      <c r="T95" s="466"/>
      <c r="U95" s="441"/>
      <c r="V95" s="441"/>
      <c r="W95" s="459"/>
      <c r="X95" s="441"/>
      <c r="Y95" s="441"/>
      <c r="Z95" s="441"/>
    </row>
    <row r="96" spans="1:26" x14ac:dyDescent="0.25">
      <c r="A96" s="421"/>
      <c r="D96" s="441"/>
      <c r="E96" s="441"/>
      <c r="F96" s="441"/>
      <c r="G96" s="441"/>
      <c r="H96" s="441"/>
      <c r="I96" s="441"/>
      <c r="J96" s="441"/>
      <c r="K96" s="441"/>
      <c r="L96" s="441"/>
      <c r="M96" s="441"/>
      <c r="N96" s="441"/>
      <c r="O96" s="441"/>
      <c r="P96" s="466"/>
      <c r="Q96" s="441"/>
      <c r="R96" s="441"/>
      <c r="S96" s="466"/>
      <c r="T96" s="466"/>
      <c r="U96" s="441"/>
      <c r="V96" s="441"/>
      <c r="W96" s="459"/>
      <c r="X96" s="441"/>
      <c r="Y96" s="441"/>
      <c r="Z96" s="441"/>
    </row>
    <row r="97" spans="1:26" x14ac:dyDescent="0.25">
      <c r="A97" s="421"/>
      <c r="D97" s="441"/>
      <c r="E97" s="441"/>
      <c r="F97" s="441"/>
      <c r="G97" s="441"/>
      <c r="H97" s="441"/>
      <c r="I97" s="441"/>
      <c r="J97" s="441"/>
      <c r="K97" s="441"/>
      <c r="L97" s="441"/>
      <c r="M97" s="441"/>
      <c r="N97" s="441"/>
      <c r="O97" s="441"/>
      <c r="P97" s="466"/>
      <c r="Q97" s="441"/>
      <c r="R97" s="441"/>
      <c r="S97" s="466"/>
      <c r="T97" s="466"/>
      <c r="U97" s="441"/>
      <c r="V97" s="441"/>
      <c r="W97" s="459"/>
      <c r="X97" s="441"/>
      <c r="Y97" s="441"/>
      <c r="Z97" s="441"/>
    </row>
    <row r="98" spans="1:26" x14ac:dyDescent="0.25">
      <c r="A98" s="421"/>
      <c r="D98" s="441"/>
      <c r="E98" s="441"/>
      <c r="F98" s="441"/>
      <c r="G98" s="441"/>
      <c r="H98" s="441"/>
      <c r="I98" s="441"/>
      <c r="J98" s="441"/>
      <c r="K98" s="441"/>
      <c r="L98" s="441"/>
      <c r="M98" s="441"/>
      <c r="N98" s="441"/>
      <c r="O98" s="441"/>
      <c r="P98" s="466"/>
      <c r="Q98" s="441"/>
      <c r="R98" s="441"/>
      <c r="S98" s="466"/>
      <c r="T98" s="466"/>
      <c r="U98" s="441"/>
      <c r="V98" s="441"/>
      <c r="W98" s="459"/>
      <c r="X98" s="441"/>
      <c r="Y98" s="441"/>
      <c r="Z98" s="441"/>
    </row>
    <row r="99" spans="1:26" x14ac:dyDescent="0.25">
      <c r="A99" s="421"/>
      <c r="D99" s="441"/>
      <c r="E99" s="441"/>
      <c r="F99" s="441"/>
      <c r="G99" s="441"/>
      <c r="H99" s="441"/>
      <c r="I99" s="441"/>
      <c r="J99" s="441"/>
      <c r="K99" s="441"/>
      <c r="L99" s="441"/>
      <c r="M99" s="441"/>
      <c r="N99" s="441"/>
      <c r="O99" s="441"/>
      <c r="P99" s="466"/>
      <c r="Q99" s="441"/>
      <c r="R99" s="441"/>
      <c r="S99" s="466"/>
      <c r="T99" s="466"/>
      <c r="U99" s="441"/>
      <c r="V99" s="441"/>
      <c r="W99" s="459"/>
      <c r="X99" s="441"/>
      <c r="Y99" s="441"/>
      <c r="Z99" s="441"/>
    </row>
    <row r="100" spans="1:26" x14ac:dyDescent="0.25">
      <c r="A100" s="421"/>
      <c r="D100" s="441"/>
      <c r="E100" s="441"/>
      <c r="F100" s="441"/>
      <c r="G100" s="441"/>
      <c r="H100" s="441"/>
      <c r="I100" s="441"/>
      <c r="J100" s="441"/>
      <c r="K100" s="441"/>
      <c r="L100" s="441"/>
      <c r="M100" s="441"/>
      <c r="N100" s="441"/>
      <c r="O100" s="441"/>
      <c r="P100" s="466"/>
      <c r="Q100" s="441"/>
      <c r="R100" s="441"/>
      <c r="S100" s="466"/>
      <c r="T100" s="466"/>
      <c r="U100" s="441"/>
      <c r="V100" s="441"/>
      <c r="W100" s="459"/>
      <c r="X100" s="441"/>
      <c r="Y100" s="441"/>
      <c r="Z100" s="441"/>
    </row>
    <row r="101" spans="1:26" x14ac:dyDescent="0.25">
      <c r="A101" s="421"/>
      <c r="D101" s="441"/>
      <c r="E101" s="441"/>
      <c r="F101" s="441"/>
      <c r="G101" s="441"/>
      <c r="H101" s="441"/>
      <c r="I101" s="441"/>
      <c r="J101" s="441"/>
      <c r="K101" s="441"/>
      <c r="L101" s="441"/>
      <c r="M101" s="441"/>
      <c r="N101" s="441"/>
      <c r="O101" s="441"/>
      <c r="P101" s="466"/>
      <c r="Q101" s="441"/>
      <c r="R101" s="441"/>
      <c r="S101" s="466"/>
      <c r="T101" s="466"/>
      <c r="U101" s="441"/>
      <c r="V101" s="441"/>
      <c r="W101" s="459"/>
      <c r="X101" s="441"/>
      <c r="Y101" s="441"/>
      <c r="Z101" s="441"/>
    </row>
    <row r="102" spans="1:26" x14ac:dyDescent="0.25">
      <c r="A102" s="421"/>
      <c r="D102" s="441"/>
      <c r="E102" s="441"/>
      <c r="F102" s="441"/>
      <c r="G102" s="441"/>
      <c r="H102" s="441"/>
      <c r="I102" s="441"/>
      <c r="J102" s="441"/>
      <c r="K102" s="441"/>
      <c r="L102" s="441"/>
      <c r="M102" s="441"/>
      <c r="N102" s="441"/>
      <c r="O102" s="441"/>
      <c r="P102" s="466"/>
      <c r="Q102" s="441"/>
      <c r="R102" s="441"/>
      <c r="S102" s="466"/>
      <c r="T102" s="466"/>
      <c r="U102" s="441"/>
      <c r="V102" s="441"/>
      <c r="W102" s="459"/>
      <c r="X102" s="441"/>
      <c r="Y102" s="441"/>
      <c r="Z102" s="441"/>
    </row>
    <row r="103" spans="1:26" x14ac:dyDescent="0.25">
      <c r="A103" s="421"/>
      <c r="D103" s="441"/>
      <c r="E103" s="441"/>
      <c r="F103" s="441"/>
      <c r="G103" s="441"/>
      <c r="H103" s="441"/>
      <c r="I103" s="441"/>
      <c r="J103" s="441"/>
      <c r="K103" s="441"/>
      <c r="L103" s="441"/>
      <c r="M103" s="441"/>
      <c r="N103" s="441"/>
      <c r="O103" s="441"/>
      <c r="P103" s="466"/>
      <c r="Q103" s="441"/>
      <c r="R103" s="441"/>
      <c r="S103" s="466"/>
      <c r="T103" s="466"/>
      <c r="U103" s="441"/>
      <c r="V103" s="441"/>
      <c r="W103" s="459"/>
      <c r="X103" s="441"/>
      <c r="Y103" s="441"/>
      <c r="Z103" s="441"/>
    </row>
    <row r="104" spans="1:26" x14ac:dyDescent="0.25">
      <c r="A104" s="421"/>
      <c r="D104" s="441"/>
      <c r="E104" s="441"/>
      <c r="F104" s="441"/>
      <c r="G104" s="441"/>
      <c r="H104" s="441"/>
      <c r="I104" s="441"/>
      <c r="J104" s="441"/>
      <c r="K104" s="441"/>
      <c r="L104" s="441"/>
      <c r="M104" s="441"/>
      <c r="N104" s="441"/>
      <c r="O104" s="441"/>
      <c r="P104" s="466"/>
      <c r="Q104" s="441"/>
      <c r="R104" s="441"/>
      <c r="S104" s="466"/>
      <c r="T104" s="466"/>
      <c r="U104" s="441"/>
      <c r="V104" s="441"/>
      <c r="W104" s="459"/>
      <c r="X104" s="441"/>
      <c r="Y104" s="441"/>
      <c r="Z104" s="441"/>
    </row>
    <row r="105" spans="1:26" x14ac:dyDescent="0.25">
      <c r="A105" s="421"/>
      <c r="D105" s="441"/>
      <c r="E105" s="441"/>
      <c r="F105" s="441"/>
      <c r="G105" s="441"/>
      <c r="H105" s="441"/>
      <c r="I105" s="441"/>
      <c r="J105" s="441"/>
      <c r="K105" s="441"/>
      <c r="L105" s="441"/>
      <c r="M105" s="441"/>
      <c r="N105" s="441"/>
      <c r="O105" s="441"/>
      <c r="P105" s="466"/>
      <c r="Q105" s="441"/>
      <c r="R105" s="441"/>
      <c r="S105" s="466"/>
      <c r="T105" s="466"/>
      <c r="U105" s="441"/>
      <c r="V105" s="441"/>
      <c r="W105" s="459"/>
      <c r="X105" s="441"/>
      <c r="Y105" s="441"/>
      <c r="Z105" s="441"/>
    </row>
    <row r="106" spans="1:26" x14ac:dyDescent="0.25">
      <c r="A106" s="421"/>
      <c r="D106" s="441"/>
      <c r="E106" s="441"/>
      <c r="F106" s="441"/>
      <c r="G106" s="441"/>
      <c r="H106" s="441"/>
      <c r="I106" s="441"/>
      <c r="J106" s="441"/>
      <c r="K106" s="441"/>
      <c r="L106" s="441"/>
      <c r="M106" s="441"/>
      <c r="N106" s="441"/>
      <c r="O106" s="441"/>
      <c r="P106" s="466"/>
      <c r="Q106" s="441"/>
      <c r="R106" s="441"/>
      <c r="S106" s="466"/>
      <c r="T106" s="466"/>
      <c r="U106" s="441"/>
      <c r="V106" s="441"/>
      <c r="W106" s="459"/>
      <c r="X106" s="441"/>
      <c r="Y106" s="441"/>
      <c r="Z106" s="441"/>
    </row>
    <row r="107" spans="1:26" x14ac:dyDescent="0.25">
      <c r="A107" s="421"/>
      <c r="D107" s="441"/>
      <c r="E107" s="441"/>
      <c r="F107" s="441"/>
      <c r="G107" s="441"/>
      <c r="H107" s="441"/>
      <c r="I107" s="441"/>
      <c r="J107" s="441"/>
      <c r="K107" s="441"/>
      <c r="L107" s="441"/>
      <c r="M107" s="441"/>
      <c r="N107" s="441"/>
      <c r="O107" s="441"/>
      <c r="P107" s="466"/>
      <c r="Q107" s="441"/>
      <c r="R107" s="441"/>
      <c r="S107" s="466"/>
      <c r="T107" s="466"/>
      <c r="U107" s="441"/>
      <c r="V107" s="441"/>
      <c r="W107" s="459"/>
      <c r="X107" s="441"/>
      <c r="Y107" s="441"/>
      <c r="Z107" s="441"/>
    </row>
    <row r="108" spans="1:26" x14ac:dyDescent="0.25">
      <c r="A108" s="421"/>
      <c r="D108" s="441"/>
      <c r="E108" s="441"/>
      <c r="F108" s="441"/>
      <c r="G108" s="441"/>
      <c r="H108" s="441"/>
      <c r="I108" s="441"/>
      <c r="J108" s="441"/>
      <c r="K108" s="441"/>
      <c r="L108" s="441"/>
      <c r="M108" s="441"/>
      <c r="N108" s="441"/>
      <c r="O108" s="441"/>
      <c r="P108" s="466"/>
      <c r="Q108" s="441"/>
      <c r="R108" s="441"/>
      <c r="S108" s="466"/>
      <c r="T108" s="466"/>
      <c r="U108" s="441"/>
      <c r="V108" s="441"/>
      <c r="W108" s="459"/>
      <c r="X108" s="441"/>
      <c r="Y108" s="441"/>
      <c r="Z108" s="441"/>
    </row>
    <row r="109" spans="1:26" x14ac:dyDescent="0.25">
      <c r="A109" s="421"/>
      <c r="D109" s="441"/>
      <c r="E109" s="441"/>
      <c r="F109" s="441"/>
      <c r="G109" s="441"/>
      <c r="H109" s="441"/>
      <c r="I109" s="441"/>
      <c r="J109" s="441"/>
      <c r="K109" s="441"/>
      <c r="L109" s="441"/>
      <c r="M109" s="441"/>
      <c r="N109" s="441"/>
      <c r="O109" s="441"/>
      <c r="P109" s="466"/>
      <c r="Q109" s="441"/>
      <c r="R109" s="441"/>
      <c r="S109" s="466"/>
      <c r="T109" s="466"/>
      <c r="U109" s="441"/>
      <c r="V109" s="441"/>
      <c r="W109" s="459"/>
      <c r="X109" s="441"/>
      <c r="Y109" s="441"/>
      <c r="Z109" s="441"/>
    </row>
    <row r="110" spans="1:26" x14ac:dyDescent="0.25">
      <c r="A110" s="421"/>
      <c r="D110" s="441"/>
      <c r="E110" s="441"/>
      <c r="F110" s="441"/>
      <c r="G110" s="441"/>
      <c r="H110" s="441"/>
      <c r="I110" s="441"/>
      <c r="J110" s="441"/>
      <c r="K110" s="441"/>
      <c r="L110" s="441"/>
      <c r="M110" s="441"/>
      <c r="N110" s="441"/>
      <c r="O110" s="441"/>
      <c r="P110" s="466"/>
      <c r="Q110" s="441"/>
      <c r="R110" s="441"/>
      <c r="S110" s="466"/>
      <c r="T110" s="466"/>
      <c r="U110" s="441"/>
      <c r="V110" s="441"/>
      <c r="W110" s="459"/>
      <c r="X110" s="441"/>
      <c r="Y110" s="441"/>
      <c r="Z110" s="441"/>
    </row>
    <row r="111" spans="1:26" x14ac:dyDescent="0.25">
      <c r="A111" s="421"/>
      <c r="D111" s="441"/>
      <c r="E111" s="441"/>
      <c r="F111" s="441"/>
      <c r="G111" s="441"/>
      <c r="H111" s="441"/>
      <c r="I111" s="441"/>
      <c r="J111" s="441"/>
      <c r="K111" s="441"/>
      <c r="L111" s="441"/>
      <c r="M111" s="441"/>
      <c r="N111" s="441"/>
      <c r="O111" s="441"/>
      <c r="P111" s="466"/>
      <c r="Q111" s="441"/>
      <c r="R111" s="441"/>
      <c r="S111" s="466"/>
      <c r="T111" s="466"/>
      <c r="U111" s="441"/>
      <c r="V111" s="441"/>
      <c r="W111" s="459"/>
      <c r="X111" s="441"/>
      <c r="Y111" s="441"/>
      <c r="Z111" s="441"/>
    </row>
    <row r="112" spans="1:26" x14ac:dyDescent="0.25">
      <c r="A112" s="421"/>
      <c r="D112" s="441"/>
      <c r="E112" s="441"/>
      <c r="F112" s="441"/>
      <c r="G112" s="441"/>
      <c r="H112" s="441"/>
      <c r="I112" s="441"/>
      <c r="J112" s="441"/>
      <c r="K112" s="441"/>
      <c r="L112" s="441"/>
      <c r="M112" s="441"/>
      <c r="N112" s="441"/>
      <c r="O112" s="441"/>
      <c r="P112" s="466"/>
      <c r="Q112" s="441"/>
      <c r="R112" s="441"/>
      <c r="S112" s="466"/>
      <c r="T112" s="466"/>
      <c r="U112" s="441"/>
      <c r="V112" s="441"/>
      <c r="W112" s="459"/>
      <c r="X112" s="441"/>
      <c r="Y112" s="441"/>
      <c r="Z112" s="441"/>
    </row>
    <row r="113" spans="1:26" x14ac:dyDescent="0.25">
      <c r="A113" s="421"/>
      <c r="D113" s="441"/>
      <c r="E113" s="441"/>
      <c r="F113" s="441"/>
      <c r="G113" s="441"/>
      <c r="H113" s="441"/>
      <c r="I113" s="441"/>
      <c r="J113" s="441"/>
      <c r="K113" s="441"/>
      <c r="L113" s="441"/>
      <c r="M113" s="441"/>
      <c r="N113" s="441"/>
      <c r="O113" s="441"/>
      <c r="P113" s="466"/>
      <c r="Q113" s="441"/>
      <c r="R113" s="441"/>
      <c r="S113" s="466"/>
      <c r="T113" s="466"/>
      <c r="U113" s="441"/>
      <c r="V113" s="441"/>
      <c r="W113" s="459"/>
      <c r="X113" s="441"/>
      <c r="Y113" s="441"/>
      <c r="Z113" s="441"/>
    </row>
    <row r="114" spans="1:26" x14ac:dyDescent="0.25">
      <c r="A114" s="421"/>
      <c r="D114" s="441"/>
      <c r="E114" s="441"/>
      <c r="F114" s="441"/>
      <c r="G114" s="441"/>
      <c r="H114" s="441"/>
      <c r="I114" s="441"/>
      <c r="J114" s="441"/>
      <c r="K114" s="441"/>
      <c r="L114" s="441"/>
      <c r="M114" s="441"/>
      <c r="N114" s="441"/>
      <c r="O114" s="441"/>
      <c r="P114" s="466"/>
      <c r="Q114" s="441"/>
      <c r="R114" s="441"/>
      <c r="S114" s="466"/>
      <c r="T114" s="466"/>
      <c r="U114" s="441"/>
      <c r="V114" s="441"/>
      <c r="W114" s="459"/>
      <c r="X114" s="441"/>
      <c r="Y114" s="441"/>
      <c r="Z114" s="441"/>
    </row>
    <row r="115" spans="1:26" x14ac:dyDescent="0.25">
      <c r="A115" s="421"/>
      <c r="D115" s="441"/>
      <c r="E115" s="441"/>
      <c r="F115" s="441"/>
      <c r="G115" s="441"/>
      <c r="H115" s="441"/>
      <c r="I115" s="441"/>
      <c r="J115" s="441"/>
      <c r="K115" s="441"/>
      <c r="L115" s="441"/>
      <c r="M115" s="441"/>
      <c r="N115" s="441"/>
      <c r="O115" s="441"/>
      <c r="P115" s="466"/>
      <c r="Q115" s="441"/>
      <c r="R115" s="441"/>
      <c r="S115" s="466"/>
      <c r="T115" s="466"/>
      <c r="U115" s="441"/>
      <c r="V115" s="441"/>
      <c r="W115" s="459"/>
      <c r="X115" s="441"/>
      <c r="Y115" s="441"/>
      <c r="Z115" s="441"/>
    </row>
    <row r="116" spans="1:26" x14ac:dyDescent="0.25">
      <c r="A116" s="421"/>
      <c r="D116" s="441"/>
      <c r="E116" s="441"/>
      <c r="F116" s="441"/>
      <c r="G116" s="441"/>
      <c r="H116" s="441"/>
      <c r="I116" s="441"/>
      <c r="J116" s="441"/>
      <c r="K116" s="441"/>
      <c r="L116" s="441"/>
      <c r="M116" s="441"/>
      <c r="N116" s="441"/>
      <c r="O116" s="441"/>
      <c r="P116" s="466"/>
      <c r="Q116" s="441"/>
      <c r="R116" s="441"/>
      <c r="S116" s="466"/>
      <c r="T116" s="466"/>
      <c r="U116" s="441"/>
      <c r="V116" s="441"/>
      <c r="W116" s="459"/>
      <c r="X116" s="441"/>
      <c r="Y116" s="441"/>
      <c r="Z116" s="441"/>
    </row>
    <row r="117" spans="1:26" x14ac:dyDescent="0.25">
      <c r="A117" s="421"/>
      <c r="D117" s="441"/>
      <c r="E117" s="441"/>
      <c r="F117" s="441"/>
      <c r="G117" s="441"/>
      <c r="H117" s="441"/>
      <c r="I117" s="441"/>
      <c r="J117" s="441"/>
      <c r="K117" s="441"/>
      <c r="L117" s="441"/>
      <c r="M117" s="441"/>
      <c r="N117" s="441"/>
      <c r="O117" s="441"/>
      <c r="P117" s="466"/>
      <c r="Q117" s="441"/>
      <c r="R117" s="441"/>
      <c r="S117" s="466"/>
      <c r="T117" s="466"/>
      <c r="U117" s="441"/>
      <c r="V117" s="441"/>
      <c r="W117" s="459"/>
      <c r="X117" s="441"/>
      <c r="Y117" s="441"/>
      <c r="Z117" s="441"/>
    </row>
    <row r="118" spans="1:26" x14ac:dyDescent="0.25">
      <c r="A118" s="421"/>
      <c r="D118" s="441"/>
      <c r="E118" s="441"/>
      <c r="F118" s="441"/>
      <c r="G118" s="441"/>
      <c r="H118" s="441"/>
      <c r="I118" s="441"/>
      <c r="J118" s="441"/>
      <c r="K118" s="441"/>
      <c r="L118" s="441"/>
      <c r="M118" s="441"/>
      <c r="N118" s="441"/>
      <c r="O118" s="441"/>
      <c r="P118" s="466"/>
      <c r="Q118" s="441"/>
      <c r="R118" s="441"/>
      <c r="S118" s="466"/>
      <c r="T118" s="466"/>
      <c r="U118" s="441"/>
      <c r="V118" s="441"/>
      <c r="W118" s="459"/>
      <c r="X118" s="441"/>
      <c r="Y118" s="441"/>
      <c r="Z118" s="441"/>
    </row>
    <row r="119" spans="1:26" x14ac:dyDescent="0.25">
      <c r="A119" s="421"/>
      <c r="D119" s="441"/>
      <c r="E119" s="441"/>
      <c r="F119" s="441"/>
      <c r="G119" s="441"/>
      <c r="H119" s="441"/>
      <c r="I119" s="441"/>
      <c r="J119" s="441"/>
      <c r="K119" s="441"/>
      <c r="L119" s="441"/>
      <c r="M119" s="441"/>
      <c r="N119" s="441"/>
      <c r="O119" s="441"/>
      <c r="P119" s="466"/>
      <c r="Q119" s="441"/>
      <c r="R119" s="441"/>
      <c r="S119" s="466"/>
      <c r="T119" s="466"/>
      <c r="U119" s="441"/>
      <c r="V119" s="441"/>
      <c r="W119" s="459"/>
      <c r="X119" s="441"/>
      <c r="Y119" s="441"/>
      <c r="Z119" s="441"/>
    </row>
    <row r="120" spans="1:26" x14ac:dyDescent="0.25">
      <c r="A120" s="421"/>
      <c r="D120" s="441"/>
      <c r="E120" s="441"/>
      <c r="F120" s="441"/>
      <c r="G120" s="441"/>
      <c r="H120" s="441"/>
      <c r="I120" s="441"/>
      <c r="J120" s="441"/>
      <c r="K120" s="441"/>
      <c r="L120" s="441"/>
      <c r="M120" s="441"/>
      <c r="N120" s="441"/>
      <c r="O120" s="441"/>
      <c r="P120" s="466"/>
      <c r="Q120" s="441"/>
      <c r="R120" s="441"/>
      <c r="S120" s="466"/>
      <c r="T120" s="466"/>
      <c r="U120" s="441"/>
      <c r="V120" s="441"/>
      <c r="W120" s="459"/>
      <c r="X120" s="441"/>
      <c r="Y120" s="441"/>
      <c r="Z120" s="441"/>
    </row>
    <row r="121" spans="1:26" x14ac:dyDescent="0.25">
      <c r="A121" s="421"/>
      <c r="D121" s="441"/>
      <c r="E121" s="441"/>
      <c r="F121" s="441"/>
      <c r="G121" s="441"/>
      <c r="H121" s="441"/>
      <c r="I121" s="441"/>
      <c r="J121" s="441"/>
      <c r="K121" s="441"/>
      <c r="L121" s="441"/>
      <c r="M121" s="441"/>
      <c r="N121" s="441"/>
      <c r="O121" s="441"/>
      <c r="P121" s="466"/>
      <c r="Q121" s="441"/>
      <c r="R121" s="441"/>
      <c r="S121" s="466"/>
      <c r="T121" s="466"/>
      <c r="U121" s="441"/>
      <c r="V121" s="441"/>
      <c r="W121" s="459"/>
      <c r="X121" s="441"/>
      <c r="Y121" s="441"/>
      <c r="Z121" s="441"/>
    </row>
    <row r="122" spans="1:26" x14ac:dyDescent="0.25">
      <c r="A122" s="421"/>
      <c r="D122" s="441"/>
      <c r="E122" s="441"/>
      <c r="F122" s="441"/>
      <c r="G122" s="441"/>
      <c r="H122" s="441"/>
      <c r="I122" s="441"/>
      <c r="J122" s="441"/>
      <c r="K122" s="441"/>
      <c r="L122" s="441"/>
      <c r="M122" s="441"/>
      <c r="N122" s="441"/>
      <c r="O122" s="441"/>
      <c r="P122" s="466"/>
      <c r="Q122" s="441"/>
      <c r="R122" s="441"/>
      <c r="S122" s="466"/>
      <c r="T122" s="466"/>
      <c r="U122" s="441"/>
      <c r="V122" s="441"/>
      <c r="W122" s="459"/>
      <c r="X122" s="441"/>
      <c r="Y122" s="441"/>
      <c r="Z122" s="441"/>
    </row>
    <row r="123" spans="1:26" x14ac:dyDescent="0.25">
      <c r="A123" s="421"/>
      <c r="D123" s="441"/>
      <c r="E123" s="441"/>
      <c r="F123" s="441"/>
      <c r="G123" s="441"/>
      <c r="H123" s="441"/>
      <c r="I123" s="441"/>
      <c r="J123" s="441"/>
      <c r="K123" s="441"/>
      <c r="L123" s="441"/>
      <c r="M123" s="441"/>
      <c r="N123" s="441"/>
      <c r="O123" s="441"/>
      <c r="P123" s="466"/>
      <c r="Q123" s="441"/>
      <c r="R123" s="441"/>
      <c r="S123" s="466"/>
      <c r="T123" s="466"/>
      <c r="U123" s="441"/>
      <c r="V123" s="441"/>
      <c r="W123" s="459"/>
      <c r="X123" s="441"/>
      <c r="Y123" s="441"/>
      <c r="Z123" s="441"/>
    </row>
    <row r="124" spans="1:26" x14ac:dyDescent="0.25">
      <c r="A124" s="421"/>
      <c r="D124" s="441"/>
      <c r="E124" s="441"/>
      <c r="F124" s="441"/>
      <c r="G124" s="441"/>
      <c r="H124" s="441"/>
      <c r="I124" s="441"/>
      <c r="J124" s="441"/>
      <c r="K124" s="441"/>
      <c r="L124" s="441"/>
      <c r="M124" s="441"/>
      <c r="N124" s="441"/>
      <c r="O124" s="441"/>
      <c r="P124" s="466"/>
      <c r="Q124" s="441"/>
      <c r="R124" s="441"/>
      <c r="S124" s="466"/>
      <c r="T124" s="466"/>
      <c r="U124" s="441"/>
      <c r="V124" s="441"/>
      <c r="W124" s="459"/>
      <c r="X124" s="441"/>
      <c r="Y124" s="441"/>
      <c r="Z124" s="441"/>
    </row>
    <row r="125" spans="1:26" x14ac:dyDescent="0.25">
      <c r="A125" s="421"/>
      <c r="D125" s="441"/>
      <c r="E125" s="441"/>
      <c r="F125" s="441"/>
      <c r="G125" s="441"/>
      <c r="H125" s="441"/>
      <c r="I125" s="441"/>
      <c r="J125" s="441"/>
      <c r="K125" s="441"/>
      <c r="L125" s="441"/>
      <c r="M125" s="441"/>
      <c r="N125" s="441"/>
      <c r="O125" s="441"/>
      <c r="P125" s="466"/>
      <c r="Q125" s="441"/>
      <c r="R125" s="441"/>
      <c r="S125" s="466"/>
      <c r="T125" s="466"/>
      <c r="U125" s="441"/>
      <c r="V125" s="441"/>
      <c r="W125" s="459"/>
      <c r="X125" s="441"/>
      <c r="Y125" s="441"/>
      <c r="Z125" s="441"/>
    </row>
    <row r="126" spans="1:26" x14ac:dyDescent="0.25">
      <c r="A126" s="421"/>
      <c r="D126" s="441"/>
      <c r="E126" s="441"/>
      <c r="F126" s="441"/>
      <c r="G126" s="441"/>
      <c r="H126" s="441"/>
      <c r="I126" s="441"/>
      <c r="J126" s="441"/>
      <c r="K126" s="441"/>
      <c r="L126" s="441"/>
      <c r="M126" s="441"/>
      <c r="N126" s="441"/>
      <c r="O126" s="441"/>
      <c r="P126" s="466"/>
      <c r="Q126" s="441"/>
      <c r="R126" s="441"/>
      <c r="S126" s="466"/>
      <c r="T126" s="466"/>
      <c r="U126" s="441"/>
      <c r="V126" s="441"/>
      <c r="W126" s="459"/>
      <c r="X126" s="441"/>
      <c r="Y126" s="441"/>
      <c r="Z126" s="441"/>
    </row>
    <row r="127" spans="1:26" x14ac:dyDescent="0.25">
      <c r="A127" s="421"/>
      <c r="D127" s="441"/>
      <c r="E127" s="441"/>
      <c r="F127" s="441"/>
      <c r="G127" s="441"/>
      <c r="H127" s="441"/>
      <c r="I127" s="441"/>
      <c r="J127" s="441"/>
      <c r="K127" s="441"/>
      <c r="L127" s="441"/>
      <c r="M127" s="441"/>
      <c r="N127" s="441"/>
      <c r="O127" s="441"/>
      <c r="P127" s="466"/>
      <c r="Q127" s="441"/>
      <c r="R127" s="441"/>
      <c r="S127" s="466"/>
      <c r="T127" s="466"/>
      <c r="U127" s="441"/>
      <c r="V127" s="441"/>
      <c r="W127" s="459"/>
      <c r="X127" s="441"/>
      <c r="Y127" s="441"/>
      <c r="Z127" s="441"/>
    </row>
    <row r="128" spans="1:26" x14ac:dyDescent="0.25">
      <c r="A128" s="421"/>
      <c r="D128" s="441"/>
      <c r="E128" s="441"/>
      <c r="F128" s="441"/>
      <c r="G128" s="441"/>
      <c r="H128" s="441"/>
      <c r="I128" s="441"/>
      <c r="J128" s="441"/>
      <c r="K128" s="441"/>
      <c r="L128" s="441"/>
      <c r="M128" s="441"/>
      <c r="N128" s="441"/>
      <c r="O128" s="441"/>
      <c r="P128" s="466"/>
      <c r="Q128" s="441"/>
      <c r="R128" s="441"/>
      <c r="S128" s="466"/>
      <c r="T128" s="466"/>
      <c r="U128" s="441"/>
      <c r="V128" s="441"/>
      <c r="W128" s="459"/>
      <c r="X128" s="441"/>
      <c r="Y128" s="441"/>
      <c r="Z128" s="441"/>
    </row>
    <row r="129" spans="1:26" x14ac:dyDescent="0.25">
      <c r="A129" s="421"/>
      <c r="D129" s="441"/>
      <c r="E129" s="441"/>
      <c r="F129" s="441"/>
      <c r="G129" s="441"/>
      <c r="H129" s="441"/>
      <c r="I129" s="441"/>
      <c r="J129" s="441"/>
      <c r="K129" s="441"/>
      <c r="L129" s="441"/>
      <c r="M129" s="441"/>
      <c r="N129" s="441"/>
      <c r="O129" s="441"/>
      <c r="P129" s="466"/>
      <c r="Q129" s="441"/>
      <c r="R129" s="441"/>
      <c r="S129" s="466"/>
      <c r="T129" s="466"/>
      <c r="U129" s="441"/>
      <c r="V129" s="441"/>
      <c r="W129" s="459"/>
      <c r="X129" s="441"/>
      <c r="Y129" s="441"/>
      <c r="Z129" s="441"/>
    </row>
    <row r="130" spans="1:26" x14ac:dyDescent="0.25">
      <c r="A130" s="421"/>
      <c r="D130" s="441"/>
      <c r="E130" s="441"/>
      <c r="F130" s="441"/>
      <c r="G130" s="441"/>
      <c r="H130" s="441"/>
      <c r="I130" s="441"/>
      <c r="J130" s="441"/>
      <c r="K130" s="441"/>
      <c r="L130" s="441"/>
      <c r="M130" s="441"/>
      <c r="N130" s="441"/>
      <c r="O130" s="441"/>
      <c r="P130" s="466"/>
      <c r="Q130" s="441"/>
      <c r="R130" s="441"/>
      <c r="S130" s="466"/>
      <c r="T130" s="466"/>
      <c r="U130" s="441"/>
      <c r="V130" s="441"/>
      <c r="W130" s="459"/>
      <c r="X130" s="441"/>
      <c r="Y130" s="441"/>
      <c r="Z130" s="441"/>
    </row>
    <row r="131" spans="1:26" x14ac:dyDescent="0.25">
      <c r="A131" s="421"/>
      <c r="D131" s="441"/>
      <c r="E131" s="441"/>
      <c r="F131" s="441"/>
      <c r="G131" s="441"/>
      <c r="H131" s="441"/>
      <c r="I131" s="441"/>
      <c r="J131" s="441"/>
      <c r="K131" s="441"/>
      <c r="L131" s="441"/>
      <c r="M131" s="441"/>
      <c r="N131" s="441"/>
      <c r="O131" s="441"/>
      <c r="P131" s="466"/>
      <c r="Q131" s="441"/>
      <c r="R131" s="441"/>
      <c r="S131" s="466"/>
      <c r="T131" s="466"/>
      <c r="U131" s="441"/>
      <c r="V131" s="441"/>
      <c r="W131" s="459"/>
      <c r="X131" s="441"/>
      <c r="Y131" s="441"/>
      <c r="Z131" s="441"/>
    </row>
    <row r="132" spans="1:26" x14ac:dyDescent="0.25">
      <c r="A132" s="421"/>
      <c r="D132" s="441"/>
      <c r="E132" s="441"/>
      <c r="F132" s="441"/>
      <c r="G132" s="441"/>
      <c r="H132" s="441"/>
      <c r="I132" s="441"/>
      <c r="J132" s="441"/>
      <c r="K132" s="441"/>
      <c r="L132" s="441"/>
      <c r="M132" s="441"/>
      <c r="N132" s="441"/>
      <c r="O132" s="441"/>
      <c r="P132" s="466"/>
      <c r="Q132" s="441"/>
      <c r="R132" s="441"/>
      <c r="S132" s="466"/>
      <c r="T132" s="466"/>
      <c r="U132" s="441"/>
      <c r="V132" s="441"/>
      <c r="W132" s="459"/>
      <c r="X132" s="441"/>
      <c r="Y132" s="441"/>
      <c r="Z132" s="441"/>
    </row>
    <row r="133" spans="1:26" x14ac:dyDescent="0.25">
      <c r="A133" s="421"/>
      <c r="D133" s="441"/>
      <c r="E133" s="441"/>
      <c r="F133" s="441"/>
      <c r="G133" s="441"/>
      <c r="H133" s="441"/>
      <c r="I133" s="441"/>
      <c r="J133" s="441"/>
      <c r="K133" s="441"/>
      <c r="L133" s="441"/>
      <c r="M133" s="441"/>
      <c r="N133" s="441"/>
      <c r="O133" s="441"/>
      <c r="P133" s="466"/>
      <c r="Q133" s="441"/>
      <c r="R133" s="441"/>
      <c r="S133" s="466"/>
      <c r="T133" s="466"/>
      <c r="U133" s="441"/>
      <c r="V133" s="441"/>
      <c r="W133" s="459"/>
      <c r="X133" s="441"/>
      <c r="Y133" s="441"/>
      <c r="Z133" s="441"/>
    </row>
    <row r="134" spans="1:26" x14ac:dyDescent="0.25">
      <c r="A134" s="421"/>
      <c r="D134" s="441"/>
      <c r="E134" s="441"/>
      <c r="F134" s="441"/>
      <c r="G134" s="441"/>
      <c r="H134" s="441"/>
      <c r="I134" s="441"/>
      <c r="J134" s="441"/>
      <c r="K134" s="441"/>
      <c r="L134" s="441"/>
      <c r="M134" s="441"/>
      <c r="N134" s="441"/>
      <c r="O134" s="441"/>
      <c r="P134" s="466"/>
      <c r="Q134" s="441"/>
      <c r="R134" s="441"/>
      <c r="S134" s="466"/>
      <c r="T134" s="466"/>
      <c r="U134" s="441"/>
      <c r="V134" s="441"/>
      <c r="W134" s="459"/>
      <c r="X134" s="441"/>
      <c r="Y134" s="441"/>
      <c r="Z134" s="441"/>
    </row>
    <row r="135" spans="1:26" x14ac:dyDescent="0.25">
      <c r="A135" s="421"/>
      <c r="D135" s="441"/>
      <c r="E135" s="441"/>
      <c r="F135" s="441"/>
      <c r="G135" s="441"/>
      <c r="H135" s="441"/>
      <c r="I135" s="441"/>
      <c r="J135" s="441"/>
      <c r="K135" s="441"/>
      <c r="L135" s="441"/>
      <c r="M135" s="441"/>
      <c r="N135" s="441"/>
      <c r="O135" s="441"/>
      <c r="P135" s="466"/>
      <c r="Q135" s="441"/>
      <c r="R135" s="441"/>
      <c r="S135" s="466"/>
      <c r="T135" s="466"/>
      <c r="U135" s="441"/>
      <c r="V135" s="441"/>
      <c r="W135" s="459"/>
      <c r="X135" s="441"/>
      <c r="Y135" s="441"/>
      <c r="Z135" s="441"/>
    </row>
    <row r="136" spans="1:26" x14ac:dyDescent="0.25">
      <c r="A136" s="421"/>
      <c r="D136" s="441"/>
      <c r="E136" s="441"/>
      <c r="F136" s="441"/>
      <c r="G136" s="441"/>
      <c r="H136" s="441"/>
      <c r="I136" s="441"/>
      <c r="J136" s="441"/>
      <c r="K136" s="441"/>
      <c r="L136" s="441"/>
      <c r="M136" s="441"/>
      <c r="N136" s="441"/>
      <c r="O136" s="441"/>
      <c r="P136" s="466"/>
      <c r="Q136" s="441"/>
      <c r="R136" s="441"/>
      <c r="S136" s="466"/>
      <c r="T136" s="466"/>
      <c r="U136" s="441"/>
      <c r="V136" s="441"/>
      <c r="W136" s="459"/>
      <c r="X136" s="441"/>
      <c r="Y136" s="441"/>
      <c r="Z136" s="441"/>
    </row>
    <row r="137" spans="1:26" x14ac:dyDescent="0.25">
      <c r="A137" s="421"/>
      <c r="D137" s="441"/>
      <c r="E137" s="441"/>
      <c r="F137" s="441"/>
      <c r="G137" s="441"/>
      <c r="H137" s="441"/>
      <c r="I137" s="441"/>
      <c r="J137" s="441"/>
      <c r="K137" s="441"/>
      <c r="L137" s="441"/>
      <c r="M137" s="441"/>
      <c r="N137" s="441"/>
      <c r="O137" s="441"/>
      <c r="P137" s="466"/>
      <c r="Q137" s="441"/>
      <c r="R137" s="441"/>
      <c r="S137" s="466"/>
      <c r="T137" s="466"/>
      <c r="U137" s="441"/>
      <c r="V137" s="441"/>
      <c r="W137" s="459"/>
      <c r="X137" s="441"/>
      <c r="Y137" s="441"/>
      <c r="Z137" s="441"/>
    </row>
    <row r="138" spans="1:26" x14ac:dyDescent="0.25">
      <c r="A138" s="421"/>
      <c r="D138" s="441"/>
      <c r="E138" s="441"/>
      <c r="F138" s="441"/>
      <c r="G138" s="441"/>
      <c r="H138" s="441"/>
      <c r="I138" s="441"/>
      <c r="J138" s="441"/>
      <c r="K138" s="441"/>
      <c r="L138" s="441"/>
      <c r="M138" s="441"/>
      <c r="N138" s="441"/>
      <c r="O138" s="441"/>
      <c r="P138" s="466"/>
      <c r="Q138" s="441"/>
      <c r="R138" s="441"/>
      <c r="S138" s="466"/>
      <c r="T138" s="466"/>
      <c r="U138" s="441"/>
      <c r="V138" s="441"/>
      <c r="W138" s="459"/>
      <c r="X138" s="441"/>
      <c r="Y138" s="441"/>
      <c r="Z138" s="441"/>
    </row>
    <row r="139" spans="1:26" x14ac:dyDescent="0.25">
      <c r="A139" s="421"/>
      <c r="D139" s="441"/>
      <c r="E139" s="441"/>
      <c r="F139" s="441"/>
      <c r="G139" s="441"/>
      <c r="H139" s="441"/>
      <c r="I139" s="441"/>
      <c r="J139" s="441"/>
      <c r="K139" s="441"/>
      <c r="L139" s="441"/>
      <c r="M139" s="441"/>
      <c r="N139" s="441"/>
      <c r="O139" s="441"/>
      <c r="P139" s="466"/>
      <c r="Q139" s="441"/>
      <c r="R139" s="441"/>
      <c r="S139" s="466"/>
      <c r="T139" s="466"/>
      <c r="U139" s="441"/>
      <c r="V139" s="441"/>
      <c r="W139" s="459"/>
      <c r="X139" s="441"/>
      <c r="Y139" s="441"/>
      <c r="Z139" s="441"/>
    </row>
    <row r="140" spans="1:26" x14ac:dyDescent="0.25">
      <c r="A140" s="421"/>
      <c r="D140" s="441"/>
      <c r="E140" s="441"/>
      <c r="F140" s="441"/>
      <c r="G140" s="441"/>
      <c r="H140" s="441"/>
      <c r="I140" s="441"/>
      <c r="J140" s="441"/>
      <c r="K140" s="441"/>
      <c r="L140" s="441"/>
      <c r="M140" s="441"/>
      <c r="N140" s="441"/>
      <c r="O140" s="441"/>
      <c r="P140" s="466"/>
      <c r="Q140" s="441"/>
      <c r="R140" s="441"/>
      <c r="S140" s="466"/>
      <c r="T140" s="466"/>
      <c r="U140" s="441"/>
      <c r="V140" s="441"/>
      <c r="W140" s="459"/>
      <c r="X140" s="441"/>
      <c r="Y140" s="441"/>
      <c r="Z140" s="441"/>
    </row>
    <row r="141" spans="1:26" x14ac:dyDescent="0.25">
      <c r="A141" s="421"/>
      <c r="D141" s="441"/>
      <c r="E141" s="441"/>
      <c r="F141" s="441"/>
      <c r="G141" s="441"/>
      <c r="H141" s="441"/>
      <c r="I141" s="441"/>
      <c r="J141" s="441"/>
      <c r="K141" s="441"/>
      <c r="L141" s="441"/>
      <c r="M141" s="441"/>
      <c r="N141" s="441"/>
      <c r="O141" s="441"/>
      <c r="P141" s="466"/>
      <c r="Q141" s="441"/>
      <c r="R141" s="441"/>
      <c r="S141" s="466"/>
      <c r="T141" s="466"/>
      <c r="U141" s="441"/>
      <c r="V141" s="441"/>
      <c r="W141" s="459"/>
      <c r="X141" s="441"/>
      <c r="Y141" s="441"/>
      <c r="Z141" s="441"/>
    </row>
    <row r="142" spans="1:26" x14ac:dyDescent="0.25">
      <c r="A142" s="421"/>
      <c r="D142" s="441"/>
      <c r="E142" s="441"/>
      <c r="F142" s="441"/>
      <c r="G142" s="441"/>
      <c r="H142" s="441"/>
      <c r="I142" s="441"/>
      <c r="J142" s="441"/>
      <c r="K142" s="441"/>
      <c r="L142" s="441"/>
      <c r="M142" s="441"/>
      <c r="N142" s="441"/>
      <c r="O142" s="441"/>
      <c r="P142" s="466"/>
      <c r="Q142" s="441"/>
      <c r="R142" s="441"/>
      <c r="S142" s="466"/>
      <c r="T142" s="466"/>
      <c r="U142" s="441"/>
      <c r="V142" s="441"/>
      <c r="W142" s="459"/>
      <c r="X142" s="441"/>
      <c r="Y142" s="441"/>
      <c r="Z142" s="441"/>
    </row>
    <row r="143" spans="1:26" x14ac:dyDescent="0.25">
      <c r="A143" s="421"/>
      <c r="D143" s="441"/>
      <c r="E143" s="441"/>
      <c r="F143" s="441"/>
      <c r="G143" s="441"/>
      <c r="H143" s="441"/>
      <c r="I143" s="441"/>
      <c r="J143" s="441"/>
      <c r="K143" s="441"/>
      <c r="L143" s="441"/>
      <c r="M143" s="441"/>
      <c r="N143" s="441"/>
      <c r="O143" s="441"/>
      <c r="P143" s="466"/>
      <c r="Q143" s="441"/>
      <c r="R143" s="441"/>
      <c r="S143" s="466"/>
      <c r="T143" s="466"/>
      <c r="U143" s="441"/>
      <c r="V143" s="441"/>
      <c r="W143" s="459"/>
      <c r="X143" s="441"/>
      <c r="Y143" s="441"/>
      <c r="Z143" s="441"/>
    </row>
    <row r="144" spans="1:26" x14ac:dyDescent="0.25">
      <c r="A144" s="421"/>
      <c r="D144" s="441"/>
      <c r="E144" s="441"/>
      <c r="F144" s="441"/>
      <c r="G144" s="441"/>
      <c r="H144" s="441"/>
      <c r="I144" s="441"/>
      <c r="J144" s="441"/>
      <c r="K144" s="441"/>
      <c r="L144" s="441"/>
      <c r="M144" s="441"/>
      <c r="N144" s="441"/>
      <c r="O144" s="441"/>
      <c r="P144" s="466"/>
      <c r="Q144" s="441"/>
      <c r="R144" s="441"/>
      <c r="S144" s="466"/>
      <c r="T144" s="466"/>
      <c r="U144" s="441"/>
      <c r="V144" s="441"/>
      <c r="W144" s="459"/>
      <c r="X144" s="441"/>
      <c r="Y144" s="441"/>
      <c r="Z144" s="441"/>
    </row>
    <row r="145" spans="1:26" x14ac:dyDescent="0.25">
      <c r="A145" s="421"/>
      <c r="D145" s="441"/>
      <c r="E145" s="441"/>
      <c r="F145" s="441"/>
      <c r="G145" s="441"/>
      <c r="H145" s="441"/>
      <c r="I145" s="441"/>
      <c r="J145" s="441"/>
      <c r="K145" s="441"/>
      <c r="L145" s="441"/>
      <c r="M145" s="441"/>
      <c r="N145" s="441"/>
      <c r="O145" s="441"/>
      <c r="P145" s="466"/>
      <c r="Q145" s="441"/>
      <c r="R145" s="441"/>
      <c r="S145" s="466"/>
      <c r="T145" s="466"/>
      <c r="U145" s="441"/>
      <c r="V145" s="441"/>
      <c r="W145" s="459"/>
      <c r="X145" s="441"/>
      <c r="Y145" s="441"/>
      <c r="Z145" s="441"/>
    </row>
    <row r="146" spans="1:26" x14ac:dyDescent="0.25">
      <c r="A146" s="421"/>
      <c r="D146" s="441"/>
      <c r="E146" s="441"/>
      <c r="F146" s="441"/>
      <c r="G146" s="441"/>
      <c r="H146" s="441"/>
      <c r="I146" s="441"/>
      <c r="J146" s="441"/>
      <c r="K146" s="441"/>
      <c r="L146" s="441"/>
      <c r="M146" s="441"/>
      <c r="N146" s="441"/>
      <c r="O146" s="441"/>
      <c r="P146" s="466"/>
      <c r="Q146" s="441"/>
      <c r="R146" s="441"/>
      <c r="S146" s="466"/>
      <c r="T146" s="466"/>
      <c r="U146" s="441"/>
      <c r="V146" s="441"/>
      <c r="W146" s="459"/>
      <c r="X146" s="441"/>
      <c r="Y146" s="441"/>
      <c r="Z146" s="441"/>
    </row>
    <row r="147" spans="1:26" x14ac:dyDescent="0.25">
      <c r="A147" s="421"/>
      <c r="D147" s="441"/>
      <c r="E147" s="441"/>
      <c r="F147" s="441"/>
      <c r="G147" s="441"/>
      <c r="H147" s="441"/>
      <c r="I147" s="441"/>
      <c r="J147" s="441"/>
      <c r="K147" s="441"/>
      <c r="L147" s="441"/>
      <c r="M147" s="441"/>
      <c r="N147" s="441"/>
      <c r="O147" s="441"/>
      <c r="P147" s="466"/>
      <c r="Q147" s="441"/>
      <c r="R147" s="441"/>
      <c r="S147" s="466"/>
      <c r="T147" s="466"/>
      <c r="U147" s="441"/>
      <c r="V147" s="441"/>
      <c r="W147" s="459"/>
      <c r="X147" s="441"/>
      <c r="Y147" s="441"/>
      <c r="Z147" s="441"/>
    </row>
    <row r="148" spans="1:26" x14ac:dyDescent="0.25">
      <c r="A148" s="421"/>
      <c r="D148" s="441"/>
      <c r="E148" s="441"/>
      <c r="F148" s="441"/>
      <c r="G148" s="441"/>
      <c r="H148" s="441"/>
      <c r="I148" s="441"/>
      <c r="J148" s="441"/>
      <c r="K148" s="441"/>
      <c r="L148" s="441"/>
      <c r="M148" s="441"/>
      <c r="N148" s="441"/>
      <c r="O148" s="441"/>
      <c r="P148" s="466"/>
      <c r="Q148" s="441"/>
      <c r="R148" s="441"/>
      <c r="S148" s="466"/>
      <c r="T148" s="466"/>
      <c r="U148" s="441"/>
      <c r="V148" s="441"/>
      <c r="W148" s="459"/>
      <c r="X148" s="441"/>
      <c r="Y148" s="441"/>
      <c r="Z148" s="441"/>
    </row>
    <row r="149" spans="1:26" x14ac:dyDescent="0.25">
      <c r="A149" s="421"/>
      <c r="D149" s="441"/>
      <c r="E149" s="441"/>
      <c r="F149" s="441"/>
      <c r="G149" s="441"/>
      <c r="H149" s="441"/>
      <c r="I149" s="441"/>
      <c r="J149" s="441"/>
      <c r="K149" s="441"/>
      <c r="L149" s="441"/>
      <c r="M149" s="441"/>
      <c r="N149" s="441"/>
      <c r="O149" s="441"/>
      <c r="P149" s="466"/>
      <c r="Q149" s="441"/>
      <c r="R149" s="441"/>
      <c r="S149" s="466"/>
      <c r="T149" s="466"/>
      <c r="U149" s="441"/>
      <c r="V149" s="441"/>
      <c r="W149" s="459"/>
      <c r="X149" s="441"/>
      <c r="Y149" s="441"/>
      <c r="Z149" s="441"/>
    </row>
    <row r="150" spans="1:26" x14ac:dyDescent="0.25">
      <c r="A150" s="421"/>
      <c r="D150" s="441"/>
      <c r="E150" s="441"/>
      <c r="F150" s="441"/>
      <c r="G150" s="441"/>
      <c r="H150" s="441"/>
      <c r="I150" s="441"/>
      <c r="J150" s="441"/>
      <c r="K150" s="441"/>
      <c r="L150" s="441"/>
      <c r="M150" s="441"/>
      <c r="N150" s="441"/>
      <c r="O150" s="441"/>
      <c r="P150" s="466"/>
      <c r="Q150" s="441"/>
      <c r="R150" s="441"/>
      <c r="S150" s="466"/>
      <c r="T150" s="466"/>
      <c r="U150" s="441"/>
      <c r="V150" s="441"/>
      <c r="W150" s="459"/>
      <c r="X150" s="441"/>
      <c r="Y150" s="441"/>
      <c r="Z150" s="441"/>
    </row>
    <row r="151" spans="1:26" x14ac:dyDescent="0.25">
      <c r="A151" s="421"/>
      <c r="D151" s="441"/>
      <c r="E151" s="441"/>
      <c r="F151" s="441"/>
      <c r="G151" s="441"/>
      <c r="H151" s="441"/>
      <c r="I151" s="441"/>
      <c r="J151" s="441"/>
      <c r="K151" s="441"/>
      <c r="L151" s="441"/>
      <c r="M151" s="441"/>
      <c r="N151" s="441"/>
      <c r="O151" s="441"/>
      <c r="P151" s="466"/>
      <c r="Q151" s="441"/>
      <c r="R151" s="441"/>
      <c r="S151" s="466"/>
      <c r="T151" s="466"/>
      <c r="U151" s="441"/>
      <c r="V151" s="441"/>
      <c r="W151" s="459"/>
      <c r="X151" s="441"/>
      <c r="Y151" s="441"/>
      <c r="Z151" s="441"/>
    </row>
    <row r="152" spans="1:26" x14ac:dyDescent="0.25">
      <c r="A152" s="421"/>
      <c r="D152" s="441"/>
      <c r="E152" s="441"/>
      <c r="F152" s="441"/>
      <c r="G152" s="441"/>
      <c r="H152" s="441"/>
      <c r="I152" s="441"/>
      <c r="J152" s="441"/>
      <c r="K152" s="441"/>
      <c r="L152" s="441"/>
      <c r="M152" s="441"/>
      <c r="N152" s="441"/>
      <c r="O152" s="441"/>
      <c r="P152" s="466"/>
      <c r="Q152" s="441"/>
      <c r="R152" s="441"/>
      <c r="S152" s="466"/>
      <c r="T152" s="466"/>
      <c r="U152" s="441"/>
      <c r="V152" s="441"/>
      <c r="W152" s="459"/>
      <c r="X152" s="441"/>
      <c r="Y152" s="441"/>
      <c r="Z152" s="441"/>
    </row>
    <row r="153" spans="1:26" x14ac:dyDescent="0.25">
      <c r="A153" s="421"/>
      <c r="D153" s="441"/>
      <c r="E153" s="441"/>
      <c r="F153" s="441"/>
      <c r="G153" s="441"/>
      <c r="H153" s="441"/>
      <c r="I153" s="441"/>
      <c r="J153" s="441"/>
      <c r="K153" s="441"/>
      <c r="L153" s="441"/>
      <c r="M153" s="441"/>
      <c r="N153" s="441"/>
      <c r="O153" s="441"/>
      <c r="P153" s="466"/>
      <c r="Q153" s="441"/>
      <c r="R153" s="441"/>
      <c r="S153" s="466"/>
      <c r="T153" s="466"/>
      <c r="U153" s="441"/>
      <c r="V153" s="441"/>
      <c r="W153" s="459"/>
      <c r="X153" s="441"/>
      <c r="Y153" s="441"/>
      <c r="Z153" s="441"/>
    </row>
    <row r="154" spans="1:26" x14ac:dyDescent="0.25">
      <c r="A154" s="421"/>
    </row>
  </sheetData>
  <mergeCells count="12">
    <mergeCell ref="A36:A37"/>
    <mergeCell ref="B36:B37"/>
    <mergeCell ref="R36:R37"/>
    <mergeCell ref="S36:S37"/>
    <mergeCell ref="A24:A25"/>
    <mergeCell ref="B24:B25"/>
    <mergeCell ref="R24:R25"/>
    <mergeCell ref="S24:S25"/>
    <mergeCell ref="A27:A28"/>
    <mergeCell ref="B27:B28"/>
    <mergeCell ref="R27:R28"/>
    <mergeCell ref="S27:S28"/>
  </mergeCells>
  <printOptions horizontalCentered="1" verticalCentered="1"/>
  <pageMargins left="0.70866141732283472" right="0.70866141732283472" top="0.74803149606299213" bottom="0.74803149606299213" header="0.31496062992125984" footer="0.31496062992125984"/>
  <pageSetup paperSize="9" scale="55" orientation="landscape" r:id="rId1"/>
  <headerFooter>
    <oddHeader>&amp;RMacheta A4</oddHeader>
    <oddFooter>&amp;RPag. &amp;P</oddFooter>
  </headerFooter>
  <rowBreaks count="1" manualBreakCount="1">
    <brk id="39" max="16383" man="1"/>
  </rowBreaks>
  <colBreaks count="1" manualBreakCount="1">
    <brk id="17" max="71"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0562-0BFE-4579-9CA1-90E57D080456}">
  <sheetPr>
    <tabColor rgb="FF0070C0"/>
  </sheetPr>
  <dimension ref="A1:W235"/>
  <sheetViews>
    <sheetView view="pageBreakPreview" zoomScaleNormal="130" zoomScaleSheetLayoutView="100" workbookViewId="0">
      <pane xSplit="3" ySplit="2" topLeftCell="G30" activePane="bottomRight" state="frozen"/>
      <selection pane="topRight" activeCell="D1" sqref="D1"/>
      <selection pane="bottomLeft" activeCell="A3" sqref="A3"/>
      <selection pane="bottomRight" activeCell="I19" sqref="I19"/>
    </sheetView>
  </sheetViews>
  <sheetFormatPr defaultColWidth="8.85546875" defaultRowHeight="12.75" x14ac:dyDescent="0.2"/>
  <cols>
    <col min="1" max="1" width="5.85546875" style="17" customWidth="1"/>
    <col min="2" max="2" width="46.140625" style="16" customWidth="1"/>
    <col min="3" max="3" width="18.85546875" style="39" customWidth="1"/>
    <col min="4" max="4" width="15.5703125" style="15" customWidth="1"/>
    <col min="5" max="5" width="13.7109375" style="15" customWidth="1"/>
    <col min="6" max="6" width="13.140625" style="15" customWidth="1"/>
    <col min="7" max="7" width="14.42578125" style="16" customWidth="1"/>
    <col min="8" max="8" width="13.5703125" style="16" customWidth="1"/>
    <col min="9" max="9" width="12.5703125" style="16" customWidth="1"/>
    <col min="10" max="10" width="13.5703125" style="16" customWidth="1"/>
    <col min="11" max="12" width="12.5703125" style="16" customWidth="1"/>
    <col min="13" max="13" width="14.5703125" style="16" customWidth="1"/>
    <col min="14" max="15" width="12.5703125" style="16" customWidth="1"/>
    <col min="16" max="16" width="15" style="16" customWidth="1"/>
    <col min="17" max="18" width="12.5703125" style="16" customWidth="1"/>
    <col min="19" max="19" width="14.7109375" style="16" customWidth="1"/>
    <col min="20" max="20" width="14" style="16" customWidth="1"/>
    <col min="21" max="22" width="12.7109375" style="16" customWidth="1"/>
    <col min="23" max="23" width="12.85546875" style="16" customWidth="1"/>
    <col min="24" max="16384" width="8.85546875" style="16"/>
  </cols>
  <sheetData>
    <row r="1" spans="1:23" ht="21" customHeight="1" thickBot="1" x14ac:dyDescent="0.4">
      <c r="B1" s="202" t="s">
        <v>100</v>
      </c>
      <c r="C1" s="2276" t="str">
        <f>A3_Avizat!$C$1</f>
        <v>Denumire operator</v>
      </c>
      <c r="D1" s="2277"/>
      <c r="E1" s="2278"/>
      <c r="F1" s="1518"/>
      <c r="G1" s="1518"/>
      <c r="H1" s="1518"/>
      <c r="I1" s="1518"/>
      <c r="J1" s="1518"/>
      <c r="K1" s="1518"/>
      <c r="L1" s="1518"/>
      <c r="M1" s="1518"/>
      <c r="N1" s="1518"/>
      <c r="O1" s="1518"/>
      <c r="P1" s="1518"/>
      <c r="Q1" s="1518"/>
      <c r="R1" s="534"/>
      <c r="W1" s="754" t="s">
        <v>391</v>
      </c>
    </row>
    <row r="2" spans="1:23" ht="19.149999999999999" customHeight="1" thickBot="1" x14ac:dyDescent="0.3">
      <c r="A2" s="16"/>
      <c r="B2" s="284" t="s">
        <v>450</v>
      </c>
      <c r="C2" s="1873">
        <f>A3_Avizat!$C$3</f>
        <v>2026</v>
      </c>
      <c r="D2" s="1875"/>
      <c r="E2" s="2279"/>
      <c r="F2" s="1517"/>
      <c r="G2" s="1517"/>
      <c r="H2" s="1517"/>
      <c r="I2" s="1517"/>
      <c r="J2" s="1517"/>
      <c r="K2" s="1517"/>
      <c r="L2" s="1517"/>
      <c r="M2" s="1517"/>
      <c r="N2" s="1517"/>
      <c r="O2" s="1517"/>
      <c r="P2" s="1517"/>
      <c r="Q2" s="1517"/>
      <c r="R2" s="535"/>
    </row>
    <row r="3" spans="1:23" ht="16.149999999999999" customHeight="1" x14ac:dyDescent="0.2">
      <c r="A3" s="58"/>
      <c r="B3" s="529" t="s">
        <v>425</v>
      </c>
      <c r="C3" s="58"/>
      <c r="D3" s="58"/>
      <c r="E3" s="58"/>
      <c r="F3" s="58"/>
      <c r="G3" s="58"/>
      <c r="H3" s="58"/>
      <c r="I3" s="58"/>
      <c r="J3" s="58"/>
      <c r="K3" s="58"/>
      <c r="L3" s="58"/>
      <c r="M3" s="58"/>
      <c r="N3" s="58"/>
      <c r="O3" s="58"/>
      <c r="P3" s="58"/>
      <c r="Q3" s="58"/>
      <c r="R3" s="58"/>
    </row>
    <row r="4" spans="1:23" ht="16.149999999999999" customHeight="1" thickBot="1" x14ac:dyDescent="0.25">
      <c r="A4" s="58"/>
      <c r="B4" s="1423" t="s">
        <v>644</v>
      </c>
      <c r="C4" s="58"/>
      <c r="D4" s="58"/>
      <c r="E4" s="58"/>
      <c r="F4" s="58"/>
      <c r="G4" s="58"/>
      <c r="H4" s="58"/>
      <c r="I4" s="58"/>
      <c r="J4" s="58"/>
      <c r="K4" s="58"/>
      <c r="L4" s="58"/>
      <c r="M4" s="58"/>
      <c r="N4" s="58"/>
      <c r="O4" s="58"/>
      <c r="P4" s="58"/>
      <c r="Q4" s="58"/>
      <c r="R4" s="58"/>
    </row>
    <row r="5" spans="1:23" ht="12" customHeight="1" thickBot="1" x14ac:dyDescent="0.25">
      <c r="A5" s="328"/>
      <c r="B5" s="328"/>
      <c r="C5" s="328"/>
      <c r="D5" s="2531">
        <v>1</v>
      </c>
      <c r="E5" s="328"/>
      <c r="F5" s="328"/>
      <c r="G5" s="328"/>
      <c r="H5" s="328"/>
      <c r="I5" s="328"/>
      <c r="J5" s="328"/>
      <c r="K5" s="328"/>
      <c r="L5" s="328"/>
      <c r="M5" s="328"/>
      <c r="N5" s="328"/>
      <c r="O5" s="328"/>
      <c r="P5" s="328"/>
      <c r="Q5" s="328"/>
      <c r="R5" s="328"/>
      <c r="S5" s="328"/>
      <c r="T5" s="328"/>
      <c r="U5" s="328"/>
      <c r="V5" s="328"/>
      <c r="W5" s="1724" t="s">
        <v>648</v>
      </c>
    </row>
    <row r="6" spans="1:23" ht="19.5" customHeight="1" thickBot="1" x14ac:dyDescent="0.25">
      <c r="A6" s="2820" t="s">
        <v>11</v>
      </c>
      <c r="B6" s="2823" t="s">
        <v>103</v>
      </c>
      <c r="C6" s="2826" t="s">
        <v>5</v>
      </c>
      <c r="D6" s="50"/>
      <c r="E6" s="212"/>
      <c r="F6" s="212"/>
      <c r="G6" s="1606"/>
      <c r="H6" s="1606"/>
      <c r="I6" s="1606"/>
      <c r="J6" s="1606"/>
      <c r="K6" s="1606" t="s">
        <v>867</v>
      </c>
      <c r="L6" s="1606"/>
      <c r="M6" s="1606"/>
      <c r="N6" s="1606"/>
      <c r="O6" s="1606" t="s">
        <v>594</v>
      </c>
      <c r="P6" s="1606"/>
      <c r="Q6" s="1606"/>
      <c r="R6" s="1606"/>
      <c r="S6" s="1611">
        <f t="shared" ref="S6" si="0">$C$2-1</f>
        <v>2025</v>
      </c>
      <c r="T6" s="1610"/>
      <c r="U6" s="1610"/>
      <c r="V6" s="212"/>
      <c r="W6" s="646"/>
    </row>
    <row r="7" spans="1:23" s="1256" customFormat="1" ht="16.899999999999999" customHeight="1" thickBot="1" x14ac:dyDescent="0.25">
      <c r="A7" s="2821"/>
      <c r="B7" s="2824"/>
      <c r="C7" s="3053"/>
      <c r="D7" s="3054" t="s">
        <v>283</v>
      </c>
      <c r="E7" s="3055"/>
      <c r="F7" s="3056"/>
      <c r="G7" s="2873" t="s">
        <v>331</v>
      </c>
      <c r="H7" s="2855"/>
      <c r="I7" s="2855"/>
      <c r="J7" s="2855"/>
      <c r="K7" s="2855"/>
      <c r="L7" s="2855"/>
      <c r="M7" s="2855"/>
      <c r="N7" s="2855"/>
      <c r="O7" s="2855"/>
      <c r="P7" s="2855"/>
      <c r="Q7" s="2855"/>
      <c r="R7" s="2856"/>
      <c r="S7" s="2823" t="s">
        <v>4</v>
      </c>
      <c r="T7" s="3063" t="s">
        <v>329</v>
      </c>
      <c r="U7" s="3064"/>
      <c r="V7" s="3064"/>
      <c r="W7" s="3065"/>
    </row>
    <row r="8" spans="1:23" s="1256" customFormat="1" ht="19.5" customHeight="1" thickBot="1" x14ac:dyDescent="0.25">
      <c r="A8" s="2821"/>
      <c r="B8" s="2824"/>
      <c r="C8" s="3053"/>
      <c r="D8" s="3057"/>
      <c r="E8" s="3058"/>
      <c r="F8" s="3059"/>
      <c r="G8" s="3060" t="str">
        <f>A3_Avizat!G14</f>
        <v>CT/CTZ</v>
      </c>
      <c r="H8" s="3061"/>
      <c r="I8" s="3062"/>
      <c r="J8" s="3060" t="s">
        <v>306</v>
      </c>
      <c r="K8" s="3061"/>
      <c r="L8" s="3062"/>
      <c r="M8" s="3060" t="s">
        <v>657</v>
      </c>
      <c r="N8" s="3061"/>
      <c r="O8" s="3061"/>
      <c r="P8" s="3054" t="s">
        <v>446</v>
      </c>
      <c r="Q8" s="3055"/>
      <c r="R8" s="3056"/>
      <c r="S8" s="2824"/>
      <c r="T8" s="3066"/>
      <c r="U8" s="3067"/>
      <c r="V8" s="3067"/>
      <c r="W8" s="3068"/>
    </row>
    <row r="9" spans="1:23" ht="21" customHeight="1" thickBot="1" x14ac:dyDescent="0.25">
      <c r="A9" s="3052"/>
      <c r="B9" s="2961"/>
      <c r="C9" s="3053"/>
      <c r="D9" s="350" t="s">
        <v>12</v>
      </c>
      <c r="E9" s="1522" t="s">
        <v>614</v>
      </c>
      <c r="F9" s="1507" t="s">
        <v>618</v>
      </c>
      <c r="G9" s="350" t="s">
        <v>12</v>
      </c>
      <c r="H9" s="1522" t="s">
        <v>614</v>
      </c>
      <c r="I9" s="1507" t="s">
        <v>618</v>
      </c>
      <c r="J9" s="350" t="s">
        <v>12</v>
      </c>
      <c r="K9" s="1522" t="s">
        <v>614</v>
      </c>
      <c r="L9" s="1507" t="s">
        <v>618</v>
      </c>
      <c r="M9" s="350" t="s">
        <v>12</v>
      </c>
      <c r="N9" s="1522" t="s">
        <v>614</v>
      </c>
      <c r="O9" s="1506" t="s">
        <v>618</v>
      </c>
      <c r="P9" s="1509" t="s">
        <v>12</v>
      </c>
      <c r="Q9" s="1522" t="s">
        <v>614</v>
      </c>
      <c r="R9" s="1507" t="s">
        <v>618</v>
      </c>
      <c r="S9" s="2824"/>
      <c r="T9" s="1510" t="s">
        <v>322</v>
      </c>
      <c r="U9" s="1511" t="s">
        <v>305</v>
      </c>
      <c r="V9" s="1511" t="s">
        <v>306</v>
      </c>
      <c r="W9" s="1559" t="s">
        <v>323</v>
      </c>
    </row>
    <row r="10" spans="1:23" ht="13.5" thickBot="1" x14ac:dyDescent="0.25">
      <c r="A10" s="306">
        <v>0</v>
      </c>
      <c r="B10" s="307">
        <v>1</v>
      </c>
      <c r="C10" s="310">
        <v>2</v>
      </c>
      <c r="D10" s="310">
        <f>C10+1</f>
        <v>3</v>
      </c>
      <c r="E10" s="308">
        <f>D10+1</f>
        <v>4</v>
      </c>
      <c r="F10" s="300">
        <f t="shared" ref="F10:V10" si="1">E10+1</f>
        <v>5</v>
      </c>
      <c r="G10" s="310">
        <f t="shared" si="1"/>
        <v>6</v>
      </c>
      <c r="H10" s="308">
        <f t="shared" si="1"/>
        <v>7</v>
      </c>
      <c r="I10" s="312">
        <f t="shared" si="1"/>
        <v>8</v>
      </c>
      <c r="J10" s="310">
        <f t="shared" si="1"/>
        <v>9</v>
      </c>
      <c r="K10" s="308">
        <f t="shared" si="1"/>
        <v>10</v>
      </c>
      <c r="L10" s="312">
        <f t="shared" si="1"/>
        <v>11</v>
      </c>
      <c r="M10" s="310">
        <f t="shared" si="1"/>
        <v>12</v>
      </c>
      <c r="N10" s="308">
        <f t="shared" si="1"/>
        <v>13</v>
      </c>
      <c r="O10" s="307">
        <f t="shared" si="1"/>
        <v>14</v>
      </c>
      <c r="P10" s="42">
        <f t="shared" si="1"/>
        <v>15</v>
      </c>
      <c r="Q10" s="300">
        <f t="shared" si="1"/>
        <v>16</v>
      </c>
      <c r="R10" s="307">
        <f t="shared" si="1"/>
        <v>17</v>
      </c>
      <c r="S10" s="310">
        <f t="shared" si="1"/>
        <v>18</v>
      </c>
      <c r="T10" s="310">
        <f t="shared" si="1"/>
        <v>19</v>
      </c>
      <c r="U10" s="311">
        <f t="shared" si="1"/>
        <v>20</v>
      </c>
      <c r="V10" s="311">
        <f t="shared" si="1"/>
        <v>21</v>
      </c>
      <c r="W10" s="309">
        <f t="shared" ref="W10" si="2">V10+1</f>
        <v>22</v>
      </c>
    </row>
    <row r="11" spans="1:23" s="39" customFormat="1" ht="23.45" customHeight="1" x14ac:dyDescent="0.2">
      <c r="A11" s="97" t="s">
        <v>86</v>
      </c>
      <c r="B11" s="96" t="s">
        <v>439</v>
      </c>
      <c r="C11" s="2602" t="s">
        <v>14</v>
      </c>
      <c r="D11" s="686">
        <f>SUM(D12:D14)</f>
        <v>0</v>
      </c>
      <c r="E11" s="685">
        <f t="shared" ref="E11:R11" si="3">SUM(E12:E14)</f>
        <v>0</v>
      </c>
      <c r="F11" s="1893">
        <f t="shared" si="3"/>
        <v>0</v>
      </c>
      <c r="G11" s="684">
        <f t="shared" si="3"/>
        <v>0</v>
      </c>
      <c r="H11" s="685">
        <f t="shared" si="3"/>
        <v>0</v>
      </c>
      <c r="I11" s="1893">
        <f t="shared" si="3"/>
        <v>0</v>
      </c>
      <c r="J11" s="684">
        <f t="shared" si="3"/>
        <v>0</v>
      </c>
      <c r="K11" s="685">
        <f t="shared" si="3"/>
        <v>0</v>
      </c>
      <c r="L11" s="1893">
        <f t="shared" si="3"/>
        <v>0</v>
      </c>
      <c r="M11" s="684">
        <f t="shared" si="3"/>
        <v>0</v>
      </c>
      <c r="N11" s="685">
        <f t="shared" si="3"/>
        <v>0</v>
      </c>
      <c r="O11" s="1894">
        <f t="shared" si="3"/>
        <v>0</v>
      </c>
      <c r="P11" s="684">
        <f t="shared" si="3"/>
        <v>0</v>
      </c>
      <c r="Q11" s="685">
        <f t="shared" si="3"/>
        <v>0</v>
      </c>
      <c r="R11" s="1893">
        <f t="shared" si="3"/>
        <v>0</v>
      </c>
      <c r="S11" s="1126"/>
      <c r="T11" s="1127"/>
      <c r="U11" s="1128"/>
      <c r="V11" s="1128"/>
      <c r="W11" s="1129"/>
    </row>
    <row r="12" spans="1:23" ht="16.5" customHeight="1" x14ac:dyDescent="0.2">
      <c r="A12" s="93" t="s">
        <v>81</v>
      </c>
      <c r="B12" s="94" t="s">
        <v>440</v>
      </c>
      <c r="C12" s="1550" t="s">
        <v>14</v>
      </c>
      <c r="D12" s="2280"/>
      <c r="E12" s="1891"/>
      <c r="F12" s="1521">
        <f>IF(E12=0,0,D12-E12)</f>
        <v>0</v>
      </c>
      <c r="G12" s="1890"/>
      <c r="H12" s="1891"/>
      <c r="I12" s="1521">
        <f>IF(H12=0,0,G12-H12)</f>
        <v>0</v>
      </c>
      <c r="J12" s="1890"/>
      <c r="K12" s="1891"/>
      <c r="L12" s="1521">
        <f>IF(K12=0,0,J12-K12)</f>
        <v>0</v>
      </c>
      <c r="M12" s="1890"/>
      <c r="N12" s="1891"/>
      <c r="O12" s="1521">
        <f>IF(N12=0,0,M12-N12)</f>
        <v>0</v>
      </c>
      <c r="P12" s="1890"/>
      <c r="Q12" s="1891"/>
      <c r="R12" s="1521">
        <f>IF(Q12=0,0,P12-Q12)</f>
        <v>0</v>
      </c>
      <c r="S12" s="1091"/>
      <c r="T12" s="1092"/>
      <c r="U12" s="1093"/>
      <c r="V12" s="1093"/>
      <c r="W12" s="1094"/>
    </row>
    <row r="13" spans="1:23" s="35" customFormat="1" ht="16.5" customHeight="1" x14ac:dyDescent="0.2">
      <c r="A13" s="93" t="s">
        <v>82</v>
      </c>
      <c r="B13" s="94" t="s">
        <v>441</v>
      </c>
      <c r="C13" s="1550" t="s">
        <v>14</v>
      </c>
      <c r="D13" s="2281"/>
      <c r="E13" s="1851"/>
      <c r="F13" s="1521">
        <f t="shared" ref="F13:F15" si="4">IF(E13=0,0,D13-E13)</f>
        <v>0</v>
      </c>
      <c r="G13" s="1849"/>
      <c r="H13" s="1851"/>
      <c r="I13" s="1521">
        <f t="shared" ref="I13:I15" si="5">IF(H13=0,0,G13-H13)</f>
        <v>0</v>
      </c>
      <c r="J13" s="1849"/>
      <c r="K13" s="1851"/>
      <c r="L13" s="1521">
        <f t="shared" ref="L13:L15" si="6">IF(K13=0,0,J13-K13)</f>
        <v>0</v>
      </c>
      <c r="M13" s="1849"/>
      <c r="N13" s="1851"/>
      <c r="O13" s="1521">
        <f t="shared" ref="O13:O15" si="7">IF(N13=0,0,M13-N13)</f>
        <v>0</v>
      </c>
      <c r="P13" s="1849"/>
      <c r="Q13" s="1851"/>
      <c r="R13" s="1521">
        <f t="shared" ref="R13:R15" si="8">IF(Q13=0,0,P13-Q13)</f>
        <v>0</v>
      </c>
      <c r="S13" s="709"/>
      <c r="T13" s="316"/>
      <c r="U13" s="314"/>
      <c r="V13" s="314"/>
      <c r="W13" s="315"/>
    </row>
    <row r="14" spans="1:23" ht="16.5" customHeight="1" thickBot="1" x14ac:dyDescent="0.25">
      <c r="A14" s="101" t="s">
        <v>83</v>
      </c>
      <c r="B14" s="317" t="s">
        <v>442</v>
      </c>
      <c r="C14" s="1551" t="s">
        <v>14</v>
      </c>
      <c r="D14" s="2282"/>
      <c r="E14" s="1855"/>
      <c r="F14" s="2683">
        <f t="shared" si="4"/>
        <v>0</v>
      </c>
      <c r="G14" s="1876"/>
      <c r="H14" s="1855"/>
      <c r="I14" s="2683">
        <f t="shared" si="5"/>
        <v>0</v>
      </c>
      <c r="J14" s="1876"/>
      <c r="K14" s="1855"/>
      <c r="L14" s="2683">
        <f t="shared" si="6"/>
        <v>0</v>
      </c>
      <c r="M14" s="1876"/>
      <c r="N14" s="1855"/>
      <c r="O14" s="2683">
        <f t="shared" si="7"/>
        <v>0</v>
      </c>
      <c r="P14" s="1876"/>
      <c r="Q14" s="1855"/>
      <c r="R14" s="2683">
        <f t="shared" si="8"/>
        <v>0</v>
      </c>
      <c r="S14" s="1130"/>
      <c r="T14" s="1131"/>
      <c r="U14" s="1116"/>
      <c r="V14" s="1116"/>
      <c r="W14" s="1132"/>
    </row>
    <row r="15" spans="1:23" ht="18" customHeight="1" thickBot="1" x14ac:dyDescent="0.25">
      <c r="A15" s="98">
        <v>2</v>
      </c>
      <c r="B15" s="99" t="s">
        <v>443</v>
      </c>
      <c r="C15" s="5" t="s">
        <v>14</v>
      </c>
      <c r="D15" s="2300"/>
      <c r="E15" s="1878"/>
      <c r="F15" s="1530">
        <f t="shared" si="4"/>
        <v>0</v>
      </c>
      <c r="G15" s="1892"/>
      <c r="H15" s="1878"/>
      <c r="I15" s="1530">
        <f t="shared" si="5"/>
        <v>0</v>
      </c>
      <c r="J15" s="1892"/>
      <c r="K15" s="1878"/>
      <c r="L15" s="1530">
        <f t="shared" si="6"/>
        <v>0</v>
      </c>
      <c r="M15" s="1892"/>
      <c r="N15" s="1878"/>
      <c r="O15" s="1530">
        <f t="shared" si="7"/>
        <v>0</v>
      </c>
      <c r="P15" s="1892"/>
      <c r="Q15" s="1878"/>
      <c r="R15" s="1530">
        <f t="shared" si="8"/>
        <v>0</v>
      </c>
      <c r="S15" s="1226"/>
      <c r="T15" s="1227"/>
      <c r="U15" s="1228"/>
      <c r="V15" s="1228"/>
      <c r="W15" s="1229"/>
    </row>
    <row r="16" spans="1:23" ht="18.600000000000001" customHeight="1" thickBot="1" x14ac:dyDescent="0.25">
      <c r="A16" s="143">
        <v>3</v>
      </c>
      <c r="B16" s="798" t="s">
        <v>444</v>
      </c>
      <c r="C16" s="5" t="s">
        <v>14</v>
      </c>
      <c r="D16" s="379">
        <f>D11+D15</f>
        <v>0</v>
      </c>
      <c r="E16" s="383">
        <f>E11+E15</f>
        <v>0</v>
      </c>
      <c r="F16" s="383">
        <f>F11+F15</f>
        <v>0</v>
      </c>
      <c r="G16" s="626">
        <f t="shared" ref="G16:R16" si="9">G11+G15</f>
        <v>0</v>
      </c>
      <c r="H16" s="383">
        <f t="shared" si="9"/>
        <v>0</v>
      </c>
      <c r="I16" s="378">
        <f>I11+I15</f>
        <v>0</v>
      </c>
      <c r="J16" s="626">
        <f>J11+J15</f>
        <v>0</v>
      </c>
      <c r="K16" s="383">
        <f>K11+K15</f>
        <v>0</v>
      </c>
      <c r="L16" s="378">
        <f t="shared" si="9"/>
        <v>0</v>
      </c>
      <c r="M16" s="626">
        <f t="shared" si="9"/>
        <v>0</v>
      </c>
      <c r="N16" s="383">
        <f t="shared" si="9"/>
        <v>0</v>
      </c>
      <c r="O16" s="379">
        <f t="shared" si="9"/>
        <v>0</v>
      </c>
      <c r="P16" s="626">
        <f t="shared" si="9"/>
        <v>0</v>
      </c>
      <c r="Q16" s="383">
        <f t="shared" si="9"/>
        <v>0</v>
      </c>
      <c r="R16" s="378">
        <f t="shared" si="9"/>
        <v>0</v>
      </c>
      <c r="S16" s="252">
        <f>'A7_Bilant RT'!D66</f>
        <v>0</v>
      </c>
      <c r="T16" s="2240">
        <f>'A8_Bilant RD'!D82</f>
        <v>0</v>
      </c>
      <c r="U16" s="2241">
        <f>'A8_Bilant RD'!D28</f>
        <v>0</v>
      </c>
      <c r="V16" s="2241">
        <f>'A8_Bilant RD'!D46</f>
        <v>0</v>
      </c>
      <c r="W16" s="2242">
        <f>'A8_Bilant RD'!D64</f>
        <v>0</v>
      </c>
    </row>
    <row r="17" spans="1:23" ht="20.45" customHeight="1" thickBot="1" x14ac:dyDescent="0.25">
      <c r="A17" s="98">
        <v>4</v>
      </c>
      <c r="B17" s="99" t="s">
        <v>445</v>
      </c>
      <c r="C17" s="5" t="s">
        <v>14</v>
      </c>
      <c r="D17" s="2300"/>
      <c r="E17" s="1878"/>
      <c r="F17" s="1530">
        <f>IF(E17=0,0,D17-E17)</f>
        <v>0</v>
      </c>
      <c r="G17" s="1892"/>
      <c r="H17" s="1878"/>
      <c r="I17" s="1530">
        <f>IF(H17=0,0,G17-H17)</f>
        <v>0</v>
      </c>
      <c r="J17" s="1892"/>
      <c r="K17" s="1878"/>
      <c r="L17" s="1530">
        <f>IF(K17=0,0,J17-K17)</f>
        <v>0</v>
      </c>
      <c r="M17" s="1892"/>
      <c r="N17" s="1878"/>
      <c r="O17" s="1530">
        <f>IF(N17=0,0,M17-N17)</f>
        <v>0</v>
      </c>
      <c r="P17" s="1892"/>
      <c r="Q17" s="1878"/>
      <c r="R17" s="1530">
        <f>IF(Q17=0,0,P17-Q17)</f>
        <v>0</v>
      </c>
      <c r="S17" s="1003">
        <f>'A7_Bilant RT'!D69+'A7_Bilant RT'!D72</f>
        <v>0</v>
      </c>
      <c r="T17" s="2243"/>
      <c r="U17" s="1878"/>
      <c r="V17" s="1878"/>
      <c r="W17" s="2244"/>
    </row>
    <row r="18" spans="1:23" ht="15" customHeight="1" x14ac:dyDescent="0.2">
      <c r="A18" s="143" t="s">
        <v>113</v>
      </c>
      <c r="B18" s="301" t="s">
        <v>184</v>
      </c>
      <c r="C18" s="2786" t="s">
        <v>183</v>
      </c>
      <c r="D18" s="1155"/>
      <c r="E18" s="1093"/>
      <c r="F18" s="1155"/>
      <c r="G18" s="1102"/>
      <c r="H18" s="1093"/>
      <c r="I18" s="1094"/>
      <c r="J18" s="1102"/>
      <c r="K18" s="1093"/>
      <c r="L18" s="1094"/>
      <c r="M18" s="1102"/>
      <c r="N18" s="1093"/>
      <c r="O18" s="1155"/>
      <c r="P18" s="1102"/>
      <c r="Q18" s="1093"/>
      <c r="R18" s="1094"/>
      <c r="S18" s="1091"/>
      <c r="T18" s="1092"/>
      <c r="U18" s="1093"/>
      <c r="V18" s="1093"/>
      <c r="W18" s="315"/>
    </row>
    <row r="19" spans="1:23" ht="15" customHeight="1" x14ac:dyDescent="0.2">
      <c r="A19" s="144" t="s">
        <v>78</v>
      </c>
      <c r="B19" s="2" t="s">
        <v>51</v>
      </c>
      <c r="C19" s="2606" t="s">
        <v>650</v>
      </c>
      <c r="D19" s="708"/>
      <c r="E19" s="314"/>
      <c r="F19" s="708"/>
      <c r="G19" s="1106"/>
      <c r="H19" s="314"/>
      <c r="I19" s="315"/>
      <c r="J19" s="1106"/>
      <c r="K19" s="314"/>
      <c r="L19" s="315"/>
      <c r="M19" s="1106"/>
      <c r="N19" s="314"/>
      <c r="O19" s="708"/>
      <c r="P19" s="1106"/>
      <c r="Q19" s="314"/>
      <c r="R19" s="315"/>
      <c r="S19" s="709"/>
      <c r="T19" s="316"/>
      <c r="U19" s="314"/>
      <c r="V19" s="314"/>
      <c r="W19" s="315"/>
    </row>
    <row r="20" spans="1:23" ht="16.5" customHeight="1" x14ac:dyDescent="0.2">
      <c r="A20" s="93"/>
      <c r="B20" s="94" t="s">
        <v>847</v>
      </c>
      <c r="C20" s="1550" t="s">
        <v>52</v>
      </c>
      <c r="D20" s="2281"/>
      <c r="E20" s="692">
        <f>D20</f>
        <v>0</v>
      </c>
      <c r="F20" s="690">
        <f>D20</f>
        <v>0</v>
      </c>
      <c r="G20" s="1849"/>
      <c r="H20" s="692">
        <f>G20</f>
        <v>0</v>
      </c>
      <c r="I20" s="707">
        <f>G20</f>
        <v>0</v>
      </c>
      <c r="J20" s="1849"/>
      <c r="K20" s="692">
        <f>J20</f>
        <v>0</v>
      </c>
      <c r="L20" s="707">
        <f>J20</f>
        <v>0</v>
      </c>
      <c r="M20" s="1849"/>
      <c r="N20" s="692">
        <f>M20</f>
        <v>0</v>
      </c>
      <c r="O20" s="690">
        <f>M20</f>
        <v>0</v>
      </c>
      <c r="P20" s="1849"/>
      <c r="Q20" s="692">
        <f>P20</f>
        <v>0</v>
      </c>
      <c r="R20" s="707">
        <f>P20</f>
        <v>0</v>
      </c>
      <c r="S20" s="709"/>
      <c r="T20" s="316"/>
      <c r="U20" s="314"/>
      <c r="V20" s="314"/>
      <c r="W20" s="315"/>
    </row>
    <row r="21" spans="1:23" ht="16.5" customHeight="1" x14ac:dyDescent="0.2">
      <c r="A21" s="93"/>
      <c r="B21" s="94" t="s">
        <v>158</v>
      </c>
      <c r="C21" s="1550" t="s">
        <v>52</v>
      </c>
      <c r="D21" s="2281"/>
      <c r="E21" s="692">
        <f>D21</f>
        <v>0</v>
      </c>
      <c r="F21" s="690">
        <f>D21</f>
        <v>0</v>
      </c>
      <c r="G21" s="1849"/>
      <c r="H21" s="692">
        <f>G21</f>
        <v>0</v>
      </c>
      <c r="I21" s="707">
        <f>G21</f>
        <v>0</v>
      </c>
      <c r="J21" s="1849"/>
      <c r="K21" s="692">
        <f>J21</f>
        <v>0</v>
      </c>
      <c r="L21" s="707">
        <f>J21</f>
        <v>0</v>
      </c>
      <c r="M21" s="1849"/>
      <c r="N21" s="692">
        <f>M21</f>
        <v>0</v>
      </c>
      <c r="O21" s="690">
        <f>M21</f>
        <v>0</v>
      </c>
      <c r="P21" s="1849"/>
      <c r="Q21" s="692">
        <f>P21</f>
        <v>0</v>
      </c>
      <c r="R21" s="707">
        <f>P21</f>
        <v>0</v>
      </c>
      <c r="S21" s="709"/>
      <c r="T21" s="316"/>
      <c r="U21" s="314"/>
      <c r="V21" s="314"/>
      <c r="W21" s="315"/>
    </row>
    <row r="22" spans="1:23" ht="24.75" customHeight="1" x14ac:dyDescent="0.2">
      <c r="A22" s="93"/>
      <c r="B22" s="94" t="s">
        <v>554</v>
      </c>
      <c r="C22" s="1553" t="s">
        <v>542</v>
      </c>
      <c r="D22" s="2246"/>
      <c r="E22" s="718">
        <f>D22</f>
        <v>0</v>
      </c>
      <c r="F22" s="1515">
        <f>D22</f>
        <v>0</v>
      </c>
      <c r="G22" s="2239"/>
      <c r="H22" s="718">
        <f>G22</f>
        <v>0</v>
      </c>
      <c r="I22" s="1528">
        <f>G22</f>
        <v>0</v>
      </c>
      <c r="J22" s="2239"/>
      <c r="K22" s="718">
        <f>J22</f>
        <v>0</v>
      </c>
      <c r="L22" s="1528">
        <f>J22</f>
        <v>0</v>
      </c>
      <c r="M22" s="2239"/>
      <c r="N22" s="718">
        <f>M22</f>
        <v>0</v>
      </c>
      <c r="O22" s="1515">
        <f>M22</f>
        <v>0</v>
      </c>
      <c r="P22" s="2239"/>
      <c r="Q22" s="718">
        <f>P22</f>
        <v>0</v>
      </c>
      <c r="R22" s="1528">
        <f>P22</f>
        <v>0</v>
      </c>
      <c r="S22" s="1095"/>
      <c r="T22" s="893"/>
      <c r="U22" s="886"/>
      <c r="V22" s="886"/>
      <c r="W22" s="1096"/>
    </row>
    <row r="23" spans="1:23" ht="15" customHeight="1" x14ac:dyDescent="0.2">
      <c r="A23" s="93"/>
      <c r="B23" s="94" t="s">
        <v>553</v>
      </c>
      <c r="C23" s="1550" t="s">
        <v>14</v>
      </c>
      <c r="D23" s="690">
        <f>D22*D12</f>
        <v>0</v>
      </c>
      <c r="E23" s="692">
        <f t="shared" ref="E23:R23" si="10">E22*E12</f>
        <v>0</v>
      </c>
      <c r="F23" s="707">
        <f t="shared" si="10"/>
        <v>0</v>
      </c>
      <c r="G23" s="698">
        <f t="shared" si="10"/>
        <v>0</v>
      </c>
      <c r="H23" s="692">
        <f t="shared" si="10"/>
        <v>0</v>
      </c>
      <c r="I23" s="707">
        <f t="shared" si="10"/>
        <v>0</v>
      </c>
      <c r="J23" s="698">
        <f t="shared" si="10"/>
        <v>0</v>
      </c>
      <c r="K23" s="692">
        <f t="shared" si="10"/>
        <v>0</v>
      </c>
      <c r="L23" s="707">
        <f t="shared" si="10"/>
        <v>0</v>
      </c>
      <c r="M23" s="698">
        <f t="shared" si="10"/>
        <v>0</v>
      </c>
      <c r="N23" s="692">
        <f t="shared" si="10"/>
        <v>0</v>
      </c>
      <c r="O23" s="690">
        <f t="shared" si="10"/>
        <v>0</v>
      </c>
      <c r="P23" s="698">
        <f t="shared" si="10"/>
        <v>0</v>
      </c>
      <c r="Q23" s="692">
        <f t="shared" si="10"/>
        <v>0</v>
      </c>
      <c r="R23" s="707">
        <f t="shared" si="10"/>
        <v>0</v>
      </c>
      <c r="S23" s="709"/>
      <c r="T23" s="316"/>
      <c r="U23" s="314"/>
      <c r="V23" s="314"/>
      <c r="W23" s="1097"/>
    </row>
    <row r="24" spans="1:23" ht="15" customHeight="1" x14ac:dyDescent="0.2">
      <c r="A24" s="93"/>
      <c r="B24" s="100" t="s">
        <v>848</v>
      </c>
      <c r="C24" s="1550" t="s">
        <v>15</v>
      </c>
      <c r="D24" s="2785">
        <f>IF(D23=0,0,(E24*E23+F24*F23)/D23)</f>
        <v>0</v>
      </c>
      <c r="E24" s="2245"/>
      <c r="F24" s="2245"/>
      <c r="G24" s="2777">
        <f>IF(G23=0,0,(H24*H23+I24*I23)/G23)</f>
        <v>0</v>
      </c>
      <c r="H24" s="2245"/>
      <c r="I24" s="2245"/>
      <c r="J24" s="2777">
        <f>IF(J23=0,0,(K24*K23+L24*L23)/J23)</f>
        <v>0</v>
      </c>
      <c r="K24" s="2245"/>
      <c r="L24" s="2245"/>
      <c r="M24" s="2777">
        <f>IF(M23=0,0,(N24*N23+O24*O23)/M23)</f>
        <v>0</v>
      </c>
      <c r="N24" s="2245"/>
      <c r="O24" s="2245"/>
      <c r="P24" s="2777">
        <f>IF(P23=0,0,(Q24*Q23+R24*R23)/P23)</f>
        <v>0</v>
      </c>
      <c r="Q24" s="2245"/>
      <c r="R24" s="2245"/>
      <c r="S24" s="1095"/>
      <c r="T24" s="893"/>
      <c r="U24" s="886"/>
      <c r="V24" s="886"/>
      <c r="W24" s="1096"/>
    </row>
    <row r="25" spans="1:23" ht="15" customHeight="1" x14ac:dyDescent="0.2">
      <c r="A25" s="101"/>
      <c r="B25" s="102" t="s">
        <v>53</v>
      </c>
      <c r="C25" s="1551" t="s">
        <v>29</v>
      </c>
      <c r="D25" s="2246"/>
      <c r="E25" s="718">
        <f>D25</f>
        <v>0</v>
      </c>
      <c r="F25" s="1515">
        <f>D25</f>
        <v>0</v>
      </c>
      <c r="G25" s="2239"/>
      <c r="H25" s="718">
        <f>G25</f>
        <v>0</v>
      </c>
      <c r="I25" s="1528">
        <f>G25</f>
        <v>0</v>
      </c>
      <c r="J25" s="2239"/>
      <c r="K25" s="718">
        <f>J25</f>
        <v>0</v>
      </c>
      <c r="L25" s="1528">
        <f>J25</f>
        <v>0</v>
      </c>
      <c r="M25" s="2239"/>
      <c r="N25" s="718">
        <f>M25</f>
        <v>0</v>
      </c>
      <c r="O25" s="1515">
        <f>M25</f>
        <v>0</v>
      </c>
      <c r="P25" s="2239"/>
      <c r="Q25" s="718">
        <f>P25</f>
        <v>0</v>
      </c>
      <c r="R25" s="1528">
        <f>P25</f>
        <v>0</v>
      </c>
      <c r="S25" s="1095"/>
      <c r="T25" s="893"/>
      <c r="U25" s="886"/>
      <c r="V25" s="886"/>
      <c r="W25" s="1096"/>
    </row>
    <row r="26" spans="1:23" s="35" customFormat="1" ht="15" customHeight="1" thickBot="1" x14ac:dyDescent="0.25">
      <c r="A26" s="92"/>
      <c r="B26" s="103" t="s">
        <v>54</v>
      </c>
      <c r="C26" s="1554" t="s">
        <v>42</v>
      </c>
      <c r="D26" s="1257">
        <f>(D25+D24)*D23</f>
        <v>0</v>
      </c>
      <c r="E26" s="687">
        <f>(E25+E24)*E23</f>
        <v>0</v>
      </c>
      <c r="F26" s="1520">
        <f t="shared" ref="F26:R26" si="11">(F25+F24)*F23</f>
        <v>0</v>
      </c>
      <c r="G26" s="695">
        <f t="shared" si="11"/>
        <v>0</v>
      </c>
      <c r="H26" s="687">
        <f t="shared" si="11"/>
        <v>0</v>
      </c>
      <c r="I26" s="1520">
        <f t="shared" si="11"/>
        <v>0</v>
      </c>
      <c r="J26" s="695">
        <f t="shared" si="11"/>
        <v>0</v>
      </c>
      <c r="K26" s="687">
        <f t="shared" si="11"/>
        <v>0</v>
      </c>
      <c r="L26" s="1520">
        <f t="shared" si="11"/>
        <v>0</v>
      </c>
      <c r="M26" s="695">
        <f t="shared" si="11"/>
        <v>0</v>
      </c>
      <c r="N26" s="687">
        <f t="shared" si="11"/>
        <v>0</v>
      </c>
      <c r="O26" s="1257">
        <f t="shared" si="11"/>
        <v>0</v>
      </c>
      <c r="P26" s="695">
        <f t="shared" si="11"/>
        <v>0</v>
      </c>
      <c r="Q26" s="687">
        <f t="shared" si="11"/>
        <v>0</v>
      </c>
      <c r="R26" s="1520">
        <f t="shared" si="11"/>
        <v>0</v>
      </c>
      <c r="S26" s="1098"/>
      <c r="T26" s="1099"/>
      <c r="U26" s="1154"/>
      <c r="V26" s="1154"/>
      <c r="W26" s="1101"/>
    </row>
    <row r="27" spans="1:23" ht="25.5" customHeight="1" x14ac:dyDescent="0.2">
      <c r="A27" s="93" t="s">
        <v>79</v>
      </c>
      <c r="B27" s="299" t="s">
        <v>448</v>
      </c>
      <c r="C27" s="2607" t="s">
        <v>572</v>
      </c>
      <c r="D27" s="1524"/>
      <c r="E27" s="1167"/>
      <c r="F27" s="1524"/>
      <c r="G27" s="1165"/>
      <c r="H27" s="1167"/>
      <c r="I27" s="1171"/>
      <c r="J27" s="1165"/>
      <c r="K27" s="1167"/>
      <c r="L27" s="1171"/>
      <c r="M27" s="1165"/>
      <c r="N27" s="1167"/>
      <c r="O27" s="1524"/>
      <c r="P27" s="1165"/>
      <c r="Q27" s="1167"/>
      <c r="R27" s="1171"/>
      <c r="S27" s="1172"/>
      <c r="T27" s="1173"/>
      <c r="U27" s="1174"/>
      <c r="V27" s="1174"/>
      <c r="W27" s="1175"/>
    </row>
    <row r="28" spans="1:23" ht="15" customHeight="1" x14ac:dyDescent="0.2">
      <c r="A28" s="93"/>
      <c r="B28" s="94" t="s">
        <v>159</v>
      </c>
      <c r="C28" s="2607" t="s">
        <v>447</v>
      </c>
      <c r="D28" s="2281"/>
      <c r="E28" s="718">
        <f>D28</f>
        <v>0</v>
      </c>
      <c r="F28" s="1515">
        <f>D28</f>
        <v>0</v>
      </c>
      <c r="G28" s="1849"/>
      <c r="H28" s="718">
        <f>G28</f>
        <v>0</v>
      </c>
      <c r="I28" s="1528">
        <f>G28</f>
        <v>0</v>
      </c>
      <c r="J28" s="1849"/>
      <c r="K28" s="718">
        <f>J28</f>
        <v>0</v>
      </c>
      <c r="L28" s="1528">
        <f>J28</f>
        <v>0</v>
      </c>
      <c r="M28" s="1849"/>
      <c r="N28" s="718">
        <f>M28</f>
        <v>0</v>
      </c>
      <c r="O28" s="1515">
        <f>M28</f>
        <v>0</v>
      </c>
      <c r="P28" s="1849"/>
      <c r="Q28" s="718">
        <f>P28</f>
        <v>0</v>
      </c>
      <c r="R28" s="1528">
        <f>P28</f>
        <v>0</v>
      </c>
      <c r="S28" s="1106"/>
      <c r="T28" s="313"/>
      <c r="U28" s="314"/>
      <c r="V28" s="314"/>
      <c r="W28" s="1097"/>
    </row>
    <row r="29" spans="1:23" ht="26.45" customHeight="1" x14ac:dyDescent="0.2">
      <c r="A29" s="93"/>
      <c r="B29" s="94" t="s">
        <v>179</v>
      </c>
      <c r="C29" s="2607" t="s">
        <v>447</v>
      </c>
      <c r="D29" s="2246"/>
      <c r="E29" s="718">
        <f>D29</f>
        <v>0</v>
      </c>
      <c r="F29" s="1515">
        <f>D29</f>
        <v>0</v>
      </c>
      <c r="G29" s="2239"/>
      <c r="H29" s="718">
        <f>G29</f>
        <v>0</v>
      </c>
      <c r="I29" s="1528">
        <f>G29</f>
        <v>0</v>
      </c>
      <c r="J29" s="2239"/>
      <c r="K29" s="718">
        <f>J29</f>
        <v>0</v>
      </c>
      <c r="L29" s="1528">
        <f>J29</f>
        <v>0</v>
      </c>
      <c r="M29" s="2239"/>
      <c r="N29" s="718">
        <f>M29</f>
        <v>0</v>
      </c>
      <c r="O29" s="1515">
        <f>M29</f>
        <v>0</v>
      </c>
      <c r="P29" s="2239"/>
      <c r="Q29" s="718">
        <f>P29</f>
        <v>0</v>
      </c>
      <c r="R29" s="1528">
        <f>P29</f>
        <v>0</v>
      </c>
      <c r="S29" s="1106"/>
      <c r="T29" s="313"/>
      <c r="U29" s="314"/>
      <c r="V29" s="314"/>
      <c r="W29" s="1097"/>
    </row>
    <row r="30" spans="1:23" ht="23.45" customHeight="1" x14ac:dyDescent="0.2">
      <c r="A30" s="93"/>
      <c r="B30" s="94" t="s">
        <v>68</v>
      </c>
      <c r="C30" s="2607" t="s">
        <v>447</v>
      </c>
      <c r="D30" s="690">
        <f>D29*D13</f>
        <v>0</v>
      </c>
      <c r="E30" s="692">
        <f>E29*E13</f>
        <v>0</v>
      </c>
      <c r="F30" s="707">
        <f t="shared" ref="F30:R30" si="12">F29*F13</f>
        <v>0</v>
      </c>
      <c r="G30" s="698">
        <f t="shared" si="12"/>
        <v>0</v>
      </c>
      <c r="H30" s="692">
        <f t="shared" si="12"/>
        <v>0</v>
      </c>
      <c r="I30" s="707">
        <f t="shared" si="12"/>
        <v>0</v>
      </c>
      <c r="J30" s="698">
        <f t="shared" si="12"/>
        <v>0</v>
      </c>
      <c r="K30" s="692">
        <f t="shared" si="12"/>
        <v>0</v>
      </c>
      <c r="L30" s="707">
        <f t="shared" si="12"/>
        <v>0</v>
      </c>
      <c r="M30" s="698">
        <f t="shared" si="12"/>
        <v>0</v>
      </c>
      <c r="N30" s="692">
        <f t="shared" si="12"/>
        <v>0</v>
      </c>
      <c r="O30" s="690">
        <f t="shared" si="12"/>
        <v>0</v>
      </c>
      <c r="P30" s="698">
        <f t="shared" si="12"/>
        <v>0</v>
      </c>
      <c r="Q30" s="692">
        <f t="shared" si="12"/>
        <v>0</v>
      </c>
      <c r="R30" s="707">
        <f t="shared" si="12"/>
        <v>0</v>
      </c>
      <c r="S30" s="1106"/>
      <c r="T30" s="313"/>
      <c r="U30" s="314"/>
      <c r="V30" s="314"/>
      <c r="W30" s="1097"/>
    </row>
    <row r="31" spans="1:23" ht="15" customHeight="1" x14ac:dyDescent="0.2">
      <c r="A31" s="93"/>
      <c r="B31" s="100" t="s">
        <v>849</v>
      </c>
      <c r="C31" s="2607" t="s">
        <v>447</v>
      </c>
      <c r="D31" s="2785">
        <f>IF(D30=0,0,(E31*E30+F31*F30)/D30)</f>
        <v>0</v>
      </c>
      <c r="E31" s="2245"/>
      <c r="F31" s="2245"/>
      <c r="G31" s="2777">
        <f>IF(G30=0,0,(H31*H30+I31*I30)/G30)</f>
        <v>0</v>
      </c>
      <c r="H31" s="2245"/>
      <c r="I31" s="2245"/>
      <c r="J31" s="2777">
        <f>IF(J30=0,0,(K31*K30+L31*L30)/J30)</f>
        <v>0</v>
      </c>
      <c r="K31" s="2245"/>
      <c r="L31" s="2245"/>
      <c r="M31" s="2777">
        <f>IF(M30=0,0,(N31*N30+O31*O30)/M30)</f>
        <v>0</v>
      </c>
      <c r="N31" s="2245"/>
      <c r="O31" s="2246"/>
      <c r="P31" s="2777">
        <f>IF(P30=0,0,(Q31*Q30+R31*R30)/P30)</f>
        <v>0</v>
      </c>
      <c r="Q31" s="2245"/>
      <c r="R31" s="2246"/>
      <c r="S31" s="1107"/>
      <c r="T31" s="1108"/>
      <c r="U31" s="886"/>
      <c r="V31" s="886"/>
      <c r="W31" s="1109"/>
    </row>
    <row r="32" spans="1:23" ht="15" customHeight="1" x14ac:dyDescent="0.2">
      <c r="A32" s="93"/>
      <c r="B32" s="100" t="s">
        <v>58</v>
      </c>
      <c r="C32" s="2607" t="s">
        <v>447</v>
      </c>
      <c r="D32" s="2246"/>
      <c r="E32" s="718">
        <f>D32</f>
        <v>0</v>
      </c>
      <c r="F32" s="1515">
        <f>D32</f>
        <v>0</v>
      </c>
      <c r="G32" s="2239"/>
      <c r="H32" s="718">
        <f>G32</f>
        <v>0</v>
      </c>
      <c r="I32" s="1528">
        <f>G32</f>
        <v>0</v>
      </c>
      <c r="J32" s="2239"/>
      <c r="K32" s="718">
        <f>J32</f>
        <v>0</v>
      </c>
      <c r="L32" s="1528">
        <f>J32</f>
        <v>0</v>
      </c>
      <c r="M32" s="2239"/>
      <c r="N32" s="718">
        <f>M32</f>
        <v>0</v>
      </c>
      <c r="O32" s="1515">
        <f>M32</f>
        <v>0</v>
      </c>
      <c r="P32" s="2239"/>
      <c r="Q32" s="718">
        <f>P32</f>
        <v>0</v>
      </c>
      <c r="R32" s="1528">
        <f>P32</f>
        <v>0</v>
      </c>
      <c r="S32" s="1107"/>
      <c r="T32" s="1108"/>
      <c r="U32" s="886"/>
      <c r="V32" s="886"/>
      <c r="W32" s="1109"/>
    </row>
    <row r="33" spans="1:23" ht="15" customHeight="1" x14ac:dyDescent="0.2">
      <c r="A33" s="93"/>
      <c r="B33" s="94" t="s">
        <v>651</v>
      </c>
      <c r="C33" s="2608" t="s">
        <v>42</v>
      </c>
      <c r="D33" s="2281"/>
      <c r="E33" s="692">
        <f>IF(D30=0,0,E30/D30*D33)</f>
        <v>0</v>
      </c>
      <c r="F33" s="690">
        <f>D33-E33</f>
        <v>0</v>
      </c>
      <c r="G33" s="1849"/>
      <c r="H33" s="692">
        <f>IF(G30=0,0,H30/G30*G33)</f>
        <v>0</v>
      </c>
      <c r="I33" s="690">
        <f>G33-H33</f>
        <v>0</v>
      </c>
      <c r="J33" s="1849"/>
      <c r="K33" s="692">
        <f>IF(J30=0,0,K30/J30*J33)</f>
        <v>0</v>
      </c>
      <c r="L33" s="690">
        <f>J33-K33</f>
        <v>0</v>
      </c>
      <c r="M33" s="1849"/>
      <c r="N33" s="692">
        <f>IF(M30=0,0,N30/M30*M33)</f>
        <v>0</v>
      </c>
      <c r="O33" s="690">
        <f>M33-N33</f>
        <v>0</v>
      </c>
      <c r="P33" s="1849"/>
      <c r="Q33" s="692">
        <f>IF(P30=0,0,Q30/P30*P33)</f>
        <v>0</v>
      </c>
      <c r="R33" s="690">
        <f>P33-Q33</f>
        <v>0</v>
      </c>
      <c r="S33" s="1106"/>
      <c r="T33" s="313"/>
      <c r="U33" s="314"/>
      <c r="V33" s="314"/>
      <c r="W33" s="1097"/>
    </row>
    <row r="34" spans="1:23" ht="15" customHeight="1" x14ac:dyDescent="0.2">
      <c r="A34" s="93"/>
      <c r="B34" s="94" t="s">
        <v>55</v>
      </c>
      <c r="C34" s="2608" t="s">
        <v>42</v>
      </c>
      <c r="D34" s="690">
        <f>(D31+D32)*D30</f>
        <v>0</v>
      </c>
      <c r="E34" s="692">
        <f>(E31+E32)*E30</f>
        <v>0</v>
      </c>
      <c r="F34" s="707">
        <f>(F31+F32)*F30</f>
        <v>0</v>
      </c>
      <c r="G34" s="698">
        <f t="shared" ref="G34:R34" si="13">(G31+G32)*G30</f>
        <v>0</v>
      </c>
      <c r="H34" s="692">
        <f t="shared" si="13"/>
        <v>0</v>
      </c>
      <c r="I34" s="707">
        <f t="shared" si="13"/>
        <v>0</v>
      </c>
      <c r="J34" s="698">
        <f t="shared" si="13"/>
        <v>0</v>
      </c>
      <c r="K34" s="692">
        <f t="shared" si="13"/>
        <v>0</v>
      </c>
      <c r="L34" s="707">
        <f t="shared" si="13"/>
        <v>0</v>
      </c>
      <c r="M34" s="698">
        <f t="shared" si="13"/>
        <v>0</v>
      </c>
      <c r="N34" s="692">
        <f t="shared" si="13"/>
        <v>0</v>
      </c>
      <c r="O34" s="690">
        <f t="shared" si="13"/>
        <v>0</v>
      </c>
      <c r="P34" s="698">
        <f t="shared" si="13"/>
        <v>0</v>
      </c>
      <c r="Q34" s="692">
        <f t="shared" si="13"/>
        <v>0</v>
      </c>
      <c r="R34" s="707">
        <f t="shared" si="13"/>
        <v>0</v>
      </c>
      <c r="S34" s="1106"/>
      <c r="T34" s="313"/>
      <c r="U34" s="314"/>
      <c r="V34" s="314"/>
      <c r="W34" s="1097"/>
    </row>
    <row r="35" spans="1:23" s="35" customFormat="1" ht="15" customHeight="1" thickBot="1" x14ac:dyDescent="0.25">
      <c r="A35" s="92"/>
      <c r="B35" s="103" t="s">
        <v>56</v>
      </c>
      <c r="C35" s="2609" t="s">
        <v>42</v>
      </c>
      <c r="D35" s="1257">
        <f>D33+D34</f>
        <v>0</v>
      </c>
      <c r="E35" s="687">
        <f>E33+E34</f>
        <v>0</v>
      </c>
      <c r="F35" s="1520">
        <f t="shared" ref="F35:R35" si="14">F33+F34</f>
        <v>0</v>
      </c>
      <c r="G35" s="695">
        <f t="shared" si="14"/>
        <v>0</v>
      </c>
      <c r="H35" s="687">
        <f t="shared" si="14"/>
        <v>0</v>
      </c>
      <c r="I35" s="1520">
        <f t="shared" si="14"/>
        <v>0</v>
      </c>
      <c r="J35" s="695">
        <f t="shared" si="14"/>
        <v>0</v>
      </c>
      <c r="K35" s="687">
        <f t="shared" si="14"/>
        <v>0</v>
      </c>
      <c r="L35" s="1520">
        <f t="shared" si="14"/>
        <v>0</v>
      </c>
      <c r="M35" s="695">
        <f t="shared" si="14"/>
        <v>0</v>
      </c>
      <c r="N35" s="687">
        <f t="shared" si="14"/>
        <v>0</v>
      </c>
      <c r="O35" s="1257">
        <f t="shared" si="14"/>
        <v>0</v>
      </c>
      <c r="P35" s="695">
        <f t="shared" si="14"/>
        <v>0</v>
      </c>
      <c r="Q35" s="687">
        <f t="shared" si="14"/>
        <v>0</v>
      </c>
      <c r="R35" s="1520">
        <f t="shared" si="14"/>
        <v>0</v>
      </c>
      <c r="S35" s="1110"/>
      <c r="T35" s="1111"/>
      <c r="U35" s="1100"/>
      <c r="V35" s="1100"/>
      <c r="W35" s="1101"/>
    </row>
    <row r="36" spans="1:23" ht="26.25" customHeight="1" x14ac:dyDescent="0.2">
      <c r="A36" s="104" t="s">
        <v>80</v>
      </c>
      <c r="B36" s="688" t="s">
        <v>449</v>
      </c>
      <c r="C36" s="2607" t="s">
        <v>572</v>
      </c>
      <c r="D36" s="1524"/>
      <c r="E36" s="1167"/>
      <c r="F36" s="1524"/>
      <c r="G36" s="1165"/>
      <c r="H36" s="1167"/>
      <c r="I36" s="1171"/>
      <c r="J36" s="1165"/>
      <c r="K36" s="1167"/>
      <c r="L36" s="1171"/>
      <c r="M36" s="1165"/>
      <c r="N36" s="1167"/>
      <c r="O36" s="1524"/>
      <c r="P36" s="1165"/>
      <c r="Q36" s="1167"/>
      <c r="R36" s="1171"/>
      <c r="S36" s="1165"/>
      <c r="T36" s="1166"/>
      <c r="U36" s="1167"/>
      <c r="V36" s="1167"/>
      <c r="W36" s="1168"/>
    </row>
    <row r="37" spans="1:23" ht="15" customHeight="1" x14ac:dyDescent="0.2">
      <c r="A37" s="93"/>
      <c r="B37" s="94" t="s">
        <v>178</v>
      </c>
      <c r="C37" s="2607" t="s">
        <v>447</v>
      </c>
      <c r="D37" s="2281"/>
      <c r="E37" s="718">
        <f>D37</f>
        <v>0</v>
      </c>
      <c r="F37" s="1515">
        <f>D37</f>
        <v>0</v>
      </c>
      <c r="G37" s="1849"/>
      <c r="H37" s="718">
        <f>G37</f>
        <v>0</v>
      </c>
      <c r="I37" s="1528">
        <f>G37</f>
        <v>0</v>
      </c>
      <c r="J37" s="1849"/>
      <c r="K37" s="718">
        <f>J37</f>
        <v>0</v>
      </c>
      <c r="L37" s="1528">
        <f>J37</f>
        <v>0</v>
      </c>
      <c r="M37" s="1849"/>
      <c r="N37" s="718">
        <f>M37</f>
        <v>0</v>
      </c>
      <c r="O37" s="1515">
        <f>M37</f>
        <v>0</v>
      </c>
      <c r="P37" s="1849"/>
      <c r="Q37" s="718">
        <f>P37</f>
        <v>0</v>
      </c>
      <c r="R37" s="1528">
        <f>P37</f>
        <v>0</v>
      </c>
      <c r="S37" s="1106"/>
      <c r="T37" s="313"/>
      <c r="U37" s="314"/>
      <c r="V37" s="314"/>
      <c r="W37" s="1097"/>
    </row>
    <row r="38" spans="1:23" ht="25.5" customHeight="1" x14ac:dyDescent="0.2">
      <c r="A38" s="93"/>
      <c r="B38" s="94" t="s">
        <v>177</v>
      </c>
      <c r="C38" s="2607" t="s">
        <v>447</v>
      </c>
      <c r="D38" s="2246"/>
      <c r="E38" s="718">
        <f>D38</f>
        <v>0</v>
      </c>
      <c r="F38" s="1515">
        <f>D38</f>
        <v>0</v>
      </c>
      <c r="G38" s="2239"/>
      <c r="H38" s="718">
        <f>G38</f>
        <v>0</v>
      </c>
      <c r="I38" s="1528">
        <f>G38</f>
        <v>0</v>
      </c>
      <c r="J38" s="2239"/>
      <c r="K38" s="718">
        <f>J38</f>
        <v>0</v>
      </c>
      <c r="L38" s="1528">
        <f>J38</f>
        <v>0</v>
      </c>
      <c r="M38" s="2239"/>
      <c r="N38" s="718">
        <f>M38</f>
        <v>0</v>
      </c>
      <c r="O38" s="1515">
        <f>M38</f>
        <v>0</v>
      </c>
      <c r="P38" s="2239"/>
      <c r="Q38" s="718">
        <f>P38</f>
        <v>0</v>
      </c>
      <c r="R38" s="1528">
        <f>P38</f>
        <v>0</v>
      </c>
      <c r="S38" s="1106"/>
      <c r="T38" s="313"/>
      <c r="U38" s="314"/>
      <c r="V38" s="314"/>
      <c r="W38" s="1097"/>
    </row>
    <row r="39" spans="1:23" ht="27" customHeight="1" x14ac:dyDescent="0.2">
      <c r="A39" s="93"/>
      <c r="B39" s="94" t="s">
        <v>69</v>
      </c>
      <c r="C39" s="2607" t="s">
        <v>447</v>
      </c>
      <c r="D39" s="690">
        <f>D38*D14</f>
        <v>0</v>
      </c>
      <c r="E39" s="692">
        <f>E38*E14</f>
        <v>0</v>
      </c>
      <c r="F39" s="707">
        <f t="shared" ref="F39:R39" si="15">F38*F14</f>
        <v>0</v>
      </c>
      <c r="G39" s="698">
        <f t="shared" si="15"/>
        <v>0</v>
      </c>
      <c r="H39" s="692">
        <f t="shared" si="15"/>
        <v>0</v>
      </c>
      <c r="I39" s="707">
        <f t="shared" si="15"/>
        <v>0</v>
      </c>
      <c r="J39" s="698">
        <f t="shared" si="15"/>
        <v>0</v>
      </c>
      <c r="K39" s="692">
        <f t="shared" si="15"/>
        <v>0</v>
      </c>
      <c r="L39" s="707">
        <f t="shared" si="15"/>
        <v>0</v>
      </c>
      <c r="M39" s="698">
        <f t="shared" si="15"/>
        <v>0</v>
      </c>
      <c r="N39" s="692">
        <f t="shared" si="15"/>
        <v>0</v>
      </c>
      <c r="O39" s="690">
        <f t="shared" si="15"/>
        <v>0</v>
      </c>
      <c r="P39" s="698">
        <f t="shared" si="15"/>
        <v>0</v>
      </c>
      <c r="Q39" s="692">
        <f t="shared" si="15"/>
        <v>0</v>
      </c>
      <c r="R39" s="707">
        <f t="shared" si="15"/>
        <v>0</v>
      </c>
      <c r="S39" s="1106"/>
      <c r="T39" s="313"/>
      <c r="U39" s="314"/>
      <c r="V39" s="314"/>
      <c r="W39" s="1097"/>
    </row>
    <row r="40" spans="1:23" ht="15" customHeight="1" x14ac:dyDescent="0.2">
      <c r="A40" s="93"/>
      <c r="B40" s="100" t="s">
        <v>850</v>
      </c>
      <c r="C40" s="2607" t="s">
        <v>447</v>
      </c>
      <c r="D40" s="2785">
        <f>IF(D39=0,0,(E40*E39+F40*F39)/D39)</f>
        <v>0</v>
      </c>
      <c r="E40" s="2245"/>
      <c r="F40" s="2246"/>
      <c r="G40" s="2777">
        <f>IF(G39=0,0,(H40*H39+I40*I39)/G39)</f>
        <v>0</v>
      </c>
      <c r="H40" s="2245"/>
      <c r="I40" s="2246"/>
      <c r="J40" s="2777">
        <f>IF(J39=0,0,(K40*K39+L40*L39)/J39)</f>
        <v>0</v>
      </c>
      <c r="K40" s="2245"/>
      <c r="L40" s="2246"/>
      <c r="M40" s="2777">
        <f>IF(M39=0,0,(N40*N39+O40*O39)/M39)</f>
        <v>0</v>
      </c>
      <c r="N40" s="2245"/>
      <c r="O40" s="2246"/>
      <c r="P40" s="2777">
        <f>IF(P39=0,0,(Q40*Q39+R40*R39)/P39)</f>
        <v>0</v>
      </c>
      <c r="Q40" s="2245"/>
      <c r="R40" s="2246"/>
      <c r="S40" s="1107"/>
      <c r="T40" s="1108"/>
      <c r="U40" s="886"/>
      <c r="V40" s="886"/>
      <c r="W40" s="1109"/>
    </row>
    <row r="41" spans="1:23" ht="15" customHeight="1" x14ac:dyDescent="0.2">
      <c r="A41" s="93"/>
      <c r="B41" s="100" t="s">
        <v>59</v>
      </c>
      <c r="C41" s="2607" t="s">
        <v>447</v>
      </c>
      <c r="D41" s="2246"/>
      <c r="E41" s="718">
        <f>D41</f>
        <v>0</v>
      </c>
      <c r="F41" s="1515">
        <f>D41</f>
        <v>0</v>
      </c>
      <c r="G41" s="2239"/>
      <c r="H41" s="718">
        <f>G41</f>
        <v>0</v>
      </c>
      <c r="I41" s="1528">
        <f>G41</f>
        <v>0</v>
      </c>
      <c r="J41" s="2239"/>
      <c r="K41" s="718">
        <f>J41</f>
        <v>0</v>
      </c>
      <c r="L41" s="1528">
        <f>J41</f>
        <v>0</v>
      </c>
      <c r="M41" s="2239"/>
      <c r="N41" s="718">
        <f>M41</f>
        <v>0</v>
      </c>
      <c r="O41" s="1515">
        <f>M41</f>
        <v>0</v>
      </c>
      <c r="P41" s="2239"/>
      <c r="Q41" s="718">
        <f>P41</f>
        <v>0</v>
      </c>
      <c r="R41" s="1528">
        <f>P41</f>
        <v>0</v>
      </c>
      <c r="S41" s="1107"/>
      <c r="T41" s="1108"/>
      <c r="U41" s="886"/>
      <c r="V41" s="886"/>
      <c r="W41" s="1109"/>
    </row>
    <row r="42" spans="1:23" ht="15" customHeight="1" x14ac:dyDescent="0.2">
      <c r="A42" s="93"/>
      <c r="B42" s="94" t="s">
        <v>652</v>
      </c>
      <c r="C42" s="3" t="s">
        <v>42</v>
      </c>
      <c r="D42" s="2246"/>
      <c r="E42" s="692">
        <f>IF(D39=0,0,E39/D39*D42)</f>
        <v>0</v>
      </c>
      <c r="F42" s="690">
        <f>D42-E42</f>
        <v>0</v>
      </c>
      <c r="G42" s="1849"/>
      <c r="H42" s="692">
        <f>IF(G39=0,0,H39/G39*G42)</f>
        <v>0</v>
      </c>
      <c r="I42" s="690">
        <f>G42-H42</f>
        <v>0</v>
      </c>
      <c r="J42" s="1849"/>
      <c r="K42" s="692">
        <f>IF(J39=0,0,K39/J39*J42)</f>
        <v>0</v>
      </c>
      <c r="L42" s="690">
        <f>J42-K42</f>
        <v>0</v>
      </c>
      <c r="M42" s="1849"/>
      <c r="N42" s="692">
        <f>IF(M39=0,0,N39/M39*M42)</f>
        <v>0</v>
      </c>
      <c r="O42" s="690">
        <f>M42-N42</f>
        <v>0</v>
      </c>
      <c r="P42" s="1849"/>
      <c r="Q42" s="692">
        <f>IF(P39=0,0,Q39/P39*P42)</f>
        <v>0</v>
      </c>
      <c r="R42" s="690">
        <f>P42-Q42</f>
        <v>0</v>
      </c>
      <c r="S42" s="1106"/>
      <c r="T42" s="313"/>
      <c r="U42" s="314"/>
      <c r="V42" s="314"/>
      <c r="W42" s="1097"/>
    </row>
    <row r="43" spans="1:23" ht="15" customHeight="1" x14ac:dyDescent="0.2">
      <c r="A43" s="93"/>
      <c r="B43" s="94" t="s">
        <v>60</v>
      </c>
      <c r="C43" s="3" t="s">
        <v>42</v>
      </c>
      <c r="D43" s="690">
        <f>(D40+D41)*D39</f>
        <v>0</v>
      </c>
      <c r="E43" s="692">
        <f t="shared" ref="E43:R43" si="16">(E40+E41)*E39</f>
        <v>0</v>
      </c>
      <c r="F43" s="707">
        <f t="shared" si="16"/>
        <v>0</v>
      </c>
      <c r="G43" s="698">
        <f t="shared" si="16"/>
        <v>0</v>
      </c>
      <c r="H43" s="692">
        <f t="shared" si="16"/>
        <v>0</v>
      </c>
      <c r="I43" s="707">
        <f t="shared" si="16"/>
        <v>0</v>
      </c>
      <c r="J43" s="698">
        <f t="shared" si="16"/>
        <v>0</v>
      </c>
      <c r="K43" s="692">
        <f t="shared" si="16"/>
        <v>0</v>
      </c>
      <c r="L43" s="707">
        <f t="shared" si="16"/>
        <v>0</v>
      </c>
      <c r="M43" s="698">
        <f t="shared" si="16"/>
        <v>0</v>
      </c>
      <c r="N43" s="692">
        <f t="shared" si="16"/>
        <v>0</v>
      </c>
      <c r="O43" s="690">
        <f t="shared" si="16"/>
        <v>0</v>
      </c>
      <c r="P43" s="698">
        <f t="shared" si="16"/>
        <v>0</v>
      </c>
      <c r="Q43" s="692">
        <f t="shared" si="16"/>
        <v>0</v>
      </c>
      <c r="R43" s="707">
        <f t="shared" si="16"/>
        <v>0</v>
      </c>
      <c r="S43" s="1106"/>
      <c r="T43" s="313"/>
      <c r="U43" s="314"/>
      <c r="V43" s="314"/>
      <c r="W43" s="1097"/>
    </row>
    <row r="44" spans="1:23" s="35" customFormat="1" ht="15" customHeight="1" thickBot="1" x14ac:dyDescent="0.25">
      <c r="A44" s="95"/>
      <c r="B44" s="2" t="s">
        <v>57</v>
      </c>
      <c r="C44" s="67" t="s">
        <v>42</v>
      </c>
      <c r="D44" s="881">
        <f>D42+D43</f>
        <v>0</v>
      </c>
      <c r="E44" s="689">
        <f>E42+E43</f>
        <v>0</v>
      </c>
      <c r="F44" s="1513">
        <f t="shared" ref="F44:R44" si="17">F42+F43</f>
        <v>0</v>
      </c>
      <c r="G44" s="712">
        <f t="shared" si="17"/>
        <v>0</v>
      </c>
      <c r="H44" s="689">
        <f>H42+H43</f>
        <v>0</v>
      </c>
      <c r="I44" s="1513">
        <f t="shared" si="17"/>
        <v>0</v>
      </c>
      <c r="J44" s="712">
        <f t="shared" si="17"/>
        <v>0</v>
      </c>
      <c r="K44" s="689">
        <f t="shared" si="17"/>
        <v>0</v>
      </c>
      <c r="L44" s="1513">
        <f t="shared" si="17"/>
        <v>0</v>
      </c>
      <c r="M44" s="712">
        <f t="shared" si="17"/>
        <v>0</v>
      </c>
      <c r="N44" s="689">
        <f t="shared" si="17"/>
        <v>0</v>
      </c>
      <c r="O44" s="881">
        <f t="shared" si="17"/>
        <v>0</v>
      </c>
      <c r="P44" s="712">
        <f t="shared" si="17"/>
        <v>0</v>
      </c>
      <c r="Q44" s="689">
        <f t="shared" si="17"/>
        <v>0</v>
      </c>
      <c r="R44" s="1513">
        <f t="shared" si="17"/>
        <v>0</v>
      </c>
      <c r="S44" s="1112"/>
      <c r="T44" s="1113"/>
      <c r="U44" s="1114"/>
      <c r="V44" s="1114"/>
      <c r="W44" s="1115"/>
    </row>
    <row r="45" spans="1:23" s="35" customFormat="1" ht="28.15" customHeight="1" thickBot="1" x14ac:dyDescent="0.25">
      <c r="A45" s="895">
        <v>6</v>
      </c>
      <c r="B45" s="779" t="s">
        <v>90</v>
      </c>
      <c r="C45" s="310" t="s">
        <v>42</v>
      </c>
      <c r="D45" s="626">
        <f t="shared" ref="D45:R45" si="18">D26+D35+D44</f>
        <v>0</v>
      </c>
      <c r="E45" s="383">
        <f>E26+E35+E44</f>
        <v>0</v>
      </c>
      <c r="F45" s="378">
        <f t="shared" si="18"/>
        <v>0</v>
      </c>
      <c r="G45" s="626">
        <f t="shared" si="18"/>
        <v>0</v>
      </c>
      <c r="H45" s="383">
        <f>H26+H35+H44</f>
        <v>0</v>
      </c>
      <c r="I45" s="378">
        <f t="shared" si="18"/>
        <v>0</v>
      </c>
      <c r="J45" s="626">
        <f t="shared" si="18"/>
        <v>0</v>
      </c>
      <c r="K45" s="383">
        <f t="shared" si="18"/>
        <v>0</v>
      </c>
      <c r="L45" s="378">
        <f t="shared" si="18"/>
        <v>0</v>
      </c>
      <c r="M45" s="626">
        <f t="shared" si="18"/>
        <v>0</v>
      </c>
      <c r="N45" s="383">
        <f t="shared" si="18"/>
        <v>0</v>
      </c>
      <c r="O45" s="379">
        <f t="shared" si="18"/>
        <v>0</v>
      </c>
      <c r="P45" s="626">
        <f t="shared" si="18"/>
        <v>0</v>
      </c>
      <c r="Q45" s="383">
        <f t="shared" si="18"/>
        <v>0</v>
      </c>
      <c r="R45" s="378">
        <f t="shared" si="18"/>
        <v>0</v>
      </c>
      <c r="S45" s="1117"/>
      <c r="T45" s="1118"/>
      <c r="U45" s="1119"/>
      <c r="V45" s="1119"/>
      <c r="W45" s="1120"/>
    </row>
    <row r="46" spans="1:23" s="35" customFormat="1" ht="27" customHeight="1" x14ac:dyDescent="0.2">
      <c r="A46" s="896">
        <v>7</v>
      </c>
      <c r="B46" s="1004" t="s">
        <v>852</v>
      </c>
      <c r="C46" s="335" t="s">
        <v>42</v>
      </c>
      <c r="D46" s="590">
        <f>D15*D47</f>
        <v>0</v>
      </c>
      <c r="E46" s="589">
        <f>E15*E47</f>
        <v>0</v>
      </c>
      <c r="F46" s="250">
        <f t="shared" ref="F46:R46" si="19">F15*F47</f>
        <v>0</v>
      </c>
      <c r="G46" s="590">
        <f>G15*G47</f>
        <v>0</v>
      </c>
      <c r="H46" s="589">
        <f t="shared" si="19"/>
        <v>0</v>
      </c>
      <c r="I46" s="250">
        <f t="shared" si="19"/>
        <v>0</v>
      </c>
      <c r="J46" s="590">
        <f t="shared" si="19"/>
        <v>0</v>
      </c>
      <c r="K46" s="589">
        <f t="shared" si="19"/>
        <v>0</v>
      </c>
      <c r="L46" s="250">
        <f t="shared" si="19"/>
        <v>0</v>
      </c>
      <c r="M46" s="590">
        <f t="shared" si="19"/>
        <v>0</v>
      </c>
      <c r="N46" s="589">
        <f t="shared" si="19"/>
        <v>0</v>
      </c>
      <c r="O46" s="591">
        <f t="shared" si="19"/>
        <v>0</v>
      </c>
      <c r="P46" s="590">
        <f t="shared" si="19"/>
        <v>0</v>
      </c>
      <c r="Q46" s="589">
        <f t="shared" si="19"/>
        <v>0</v>
      </c>
      <c r="R46" s="250">
        <f t="shared" si="19"/>
        <v>0</v>
      </c>
      <c r="S46" s="800"/>
      <c r="T46" s="1142"/>
      <c r="U46" s="1143"/>
      <c r="V46" s="1143"/>
      <c r="W46" s="1150"/>
    </row>
    <row r="47" spans="1:23" ht="14.25" customHeight="1" thickBot="1" x14ac:dyDescent="0.25">
      <c r="A47" s="787"/>
      <c r="B47" s="788" t="s">
        <v>106</v>
      </c>
      <c r="C47" s="789" t="s">
        <v>29</v>
      </c>
      <c r="D47" s="1599">
        <f>IF(D15=0,0,(E47*E15+F47*F15)/D15)</f>
        <v>0</v>
      </c>
      <c r="E47" s="1880"/>
      <c r="F47" s="1881"/>
      <c r="G47" s="1599">
        <f>IF(G15=0,0,(H47*H15+I47*I15)/G15)</f>
        <v>0</v>
      </c>
      <c r="H47" s="1880"/>
      <c r="I47" s="1882"/>
      <c r="J47" s="1599">
        <f>IF(J15=0,0,(K47*K15+L47*L15)/J15)</f>
        <v>0</v>
      </c>
      <c r="K47" s="1880"/>
      <c r="L47" s="1882"/>
      <c r="M47" s="1599">
        <f>IF(M15=0,0,(N47*N15+O47*O15)/M15)</f>
        <v>0</v>
      </c>
      <c r="N47" s="1880"/>
      <c r="O47" s="1881"/>
      <c r="P47" s="1599">
        <f>IF(P15=0,0,(Q47*Q15+R47*R15)/P15)</f>
        <v>0</v>
      </c>
      <c r="Q47" s="1880"/>
      <c r="R47" s="1882"/>
      <c r="S47" s="790"/>
      <c r="T47" s="1145"/>
      <c r="U47" s="1124"/>
      <c r="V47" s="1124"/>
      <c r="W47" s="1146"/>
    </row>
    <row r="48" spans="1:23" ht="26.45" customHeight="1" x14ac:dyDescent="0.2">
      <c r="A48" s="897">
        <v>8</v>
      </c>
      <c r="B48" s="125" t="s">
        <v>512</v>
      </c>
      <c r="C48" s="696" t="s">
        <v>61</v>
      </c>
      <c r="D48" s="257">
        <f>D50*D51</f>
        <v>0</v>
      </c>
      <c r="E48" s="408">
        <f>E50*E51</f>
        <v>0</v>
      </c>
      <c r="F48" s="249">
        <f t="shared" ref="F48" si="20">F50*F51</f>
        <v>0</v>
      </c>
      <c r="G48" s="2703"/>
      <c r="H48" s="2704"/>
      <c r="I48" s="2705"/>
      <c r="J48" s="2703"/>
      <c r="K48" s="2704"/>
      <c r="L48" s="2705"/>
      <c r="M48" s="1102"/>
      <c r="N48" s="1093"/>
      <c r="O48" s="1155"/>
      <c r="P48" s="1102"/>
      <c r="Q48" s="1093"/>
      <c r="R48" s="1094"/>
      <c r="S48" s="235">
        <f t="shared" ref="S48:W48" si="21">S50*S51</f>
        <v>0</v>
      </c>
      <c r="T48" s="743">
        <f t="shared" si="21"/>
        <v>0</v>
      </c>
      <c r="U48" s="743">
        <f>U50*U51</f>
        <v>0</v>
      </c>
      <c r="V48" s="408">
        <f t="shared" si="21"/>
        <v>0</v>
      </c>
      <c r="W48" s="735">
        <f t="shared" si="21"/>
        <v>0</v>
      </c>
    </row>
    <row r="49" spans="1:23" ht="15" customHeight="1" x14ac:dyDescent="0.2">
      <c r="A49" s="104"/>
      <c r="B49" s="126" t="s">
        <v>94</v>
      </c>
      <c r="C49" s="717" t="s">
        <v>20</v>
      </c>
      <c r="D49" s="880">
        <f>IF(D16=0,0,D50/D16)</f>
        <v>0</v>
      </c>
      <c r="E49" s="2684">
        <f>IF(E16=0,0,E50/E16)</f>
        <v>0</v>
      </c>
      <c r="F49" s="2765">
        <f>IF(F16=0,0,F50/F16)</f>
        <v>0</v>
      </c>
      <c r="G49" s="2706"/>
      <c r="H49" s="2707"/>
      <c r="I49" s="2708"/>
      <c r="J49" s="2706"/>
      <c r="K49" s="2707"/>
      <c r="L49" s="2708"/>
      <c r="M49" s="1523"/>
      <c r="N49" s="1148"/>
      <c r="O49" s="1258"/>
      <c r="P49" s="1523"/>
      <c r="Q49" s="1148"/>
      <c r="R49" s="1149"/>
      <c r="S49" s="2248">
        <f>'A7_Bilant RT'!D74</f>
        <v>0</v>
      </c>
      <c r="T49" s="2249"/>
      <c r="U49" s="2250"/>
      <c r="V49" s="2250"/>
      <c r="W49" s="2251"/>
    </row>
    <row r="50" spans="1:23" ht="15" customHeight="1" x14ac:dyDescent="0.2">
      <c r="A50" s="93"/>
      <c r="B50" s="106" t="s">
        <v>62</v>
      </c>
      <c r="C50" s="697" t="s">
        <v>14</v>
      </c>
      <c r="D50" s="698">
        <f>D16-D17</f>
        <v>0</v>
      </c>
      <c r="E50" s="692">
        <f>E16-E17</f>
        <v>0</v>
      </c>
      <c r="F50" s="690">
        <f>F16-F17</f>
        <v>0</v>
      </c>
      <c r="G50" s="2701"/>
      <c r="H50" s="2700"/>
      <c r="I50" s="2702"/>
      <c r="J50" s="2701"/>
      <c r="K50" s="2700"/>
      <c r="L50" s="2702"/>
      <c r="M50" s="1106"/>
      <c r="N50" s="314"/>
      <c r="O50" s="708"/>
      <c r="P50" s="1106"/>
      <c r="Q50" s="314"/>
      <c r="R50" s="315"/>
      <c r="S50" s="2247">
        <f>'A7_Bilant RT'!D73</f>
        <v>0</v>
      </c>
      <c r="T50" s="1852"/>
      <c r="U50" s="1855"/>
      <c r="V50" s="1851"/>
      <c r="W50" s="1850"/>
    </row>
    <row r="51" spans="1:23" ht="13.5" customHeight="1" thickBot="1" x14ac:dyDescent="0.25">
      <c r="A51" s="93"/>
      <c r="B51" s="106" t="s">
        <v>324</v>
      </c>
      <c r="C51" s="697" t="s">
        <v>15</v>
      </c>
      <c r="D51" s="1879">
        <f>IF(D50=0,0,(E50*E51+F50*F51)/D50)</f>
        <v>0</v>
      </c>
      <c r="E51" s="2245"/>
      <c r="F51" s="2246"/>
      <c r="G51" s="2709"/>
      <c r="H51" s="2693"/>
      <c r="I51" s="2710"/>
      <c r="J51" s="2709"/>
      <c r="K51" s="2693"/>
      <c r="L51" s="2710"/>
      <c r="M51" s="1107"/>
      <c r="N51" s="886"/>
      <c r="O51" s="1259"/>
      <c r="P51" s="1107"/>
      <c r="Q51" s="886"/>
      <c r="R51" s="1096"/>
      <c r="S51" s="2252">
        <f>'A7_Bilant RT'!D67</f>
        <v>0</v>
      </c>
      <c r="T51" s="2253"/>
      <c r="U51" s="1880"/>
      <c r="V51" s="2245"/>
      <c r="W51" s="2254"/>
    </row>
    <row r="52" spans="1:23" ht="22.5" customHeight="1" thickBot="1" x14ac:dyDescent="0.25">
      <c r="A52" s="895">
        <v>9</v>
      </c>
      <c r="B52" s="785" t="s">
        <v>511</v>
      </c>
      <c r="C52" s="786" t="s">
        <v>63</v>
      </c>
      <c r="D52" s="626">
        <f>D54*D55</f>
        <v>0</v>
      </c>
      <c r="E52" s="383">
        <f t="shared" ref="E52:R52" si="22">E54*E55</f>
        <v>0</v>
      </c>
      <c r="F52" s="378">
        <f t="shared" si="22"/>
        <v>0</v>
      </c>
      <c r="G52" s="626">
        <f t="shared" si="22"/>
        <v>0</v>
      </c>
      <c r="H52" s="383">
        <f t="shared" si="22"/>
        <v>0</v>
      </c>
      <c r="I52" s="378">
        <f t="shared" si="22"/>
        <v>0</v>
      </c>
      <c r="J52" s="626">
        <f t="shared" si="22"/>
        <v>0</v>
      </c>
      <c r="K52" s="383">
        <f t="shared" si="22"/>
        <v>0</v>
      </c>
      <c r="L52" s="378">
        <f t="shared" si="22"/>
        <v>0</v>
      </c>
      <c r="M52" s="626">
        <f t="shared" si="22"/>
        <v>0</v>
      </c>
      <c r="N52" s="383">
        <f t="shared" si="22"/>
        <v>0</v>
      </c>
      <c r="O52" s="379">
        <f t="shared" si="22"/>
        <v>0</v>
      </c>
      <c r="P52" s="626">
        <f t="shared" si="22"/>
        <v>0</v>
      </c>
      <c r="Q52" s="383">
        <f t="shared" si="22"/>
        <v>0</v>
      </c>
      <c r="R52" s="378">
        <f t="shared" si="22"/>
        <v>0</v>
      </c>
      <c r="S52" s="380">
        <f>S54*S55</f>
        <v>0</v>
      </c>
      <c r="T52" s="782">
        <f t="shared" ref="T52:W52" si="23">T54*T55</f>
        <v>0</v>
      </c>
      <c r="U52" s="782">
        <f>U54*U55</f>
        <v>0</v>
      </c>
      <c r="V52" s="782">
        <f t="shared" si="23"/>
        <v>0</v>
      </c>
      <c r="W52" s="781">
        <f t="shared" si="23"/>
        <v>0</v>
      </c>
    </row>
    <row r="53" spans="1:23" ht="33.75" customHeight="1" x14ac:dyDescent="0.2">
      <c r="A53" s="791"/>
      <c r="B53" s="792" t="s">
        <v>64</v>
      </c>
      <c r="C53" s="793" t="s">
        <v>658</v>
      </c>
      <c r="D53" s="1885"/>
      <c r="E53" s="1526">
        <f>D53</f>
        <v>0</v>
      </c>
      <c r="F53" s="1525">
        <f>D53</f>
        <v>0</v>
      </c>
      <c r="G53" s="1885"/>
      <c r="H53" s="1526">
        <f>G53</f>
        <v>0</v>
      </c>
      <c r="I53" s="1529">
        <f>G53</f>
        <v>0</v>
      </c>
      <c r="J53" s="1885"/>
      <c r="K53" s="1526">
        <f>J53</f>
        <v>0</v>
      </c>
      <c r="L53" s="1529">
        <f>J53</f>
        <v>0</v>
      </c>
      <c r="M53" s="1885"/>
      <c r="N53" s="1526">
        <f>M53</f>
        <v>0</v>
      </c>
      <c r="O53" s="1525">
        <f>M53</f>
        <v>0</v>
      </c>
      <c r="P53" s="1885"/>
      <c r="Q53" s="1526">
        <f>P53</f>
        <v>0</v>
      </c>
      <c r="R53" s="1529">
        <f>P53</f>
        <v>0</v>
      </c>
      <c r="S53" s="1886"/>
      <c r="T53" s="1887"/>
      <c r="U53" s="1888"/>
      <c r="V53" s="1888"/>
      <c r="W53" s="1889"/>
    </row>
    <row r="54" spans="1:23" ht="15.75" customHeight="1" x14ac:dyDescent="0.2">
      <c r="A54" s="93"/>
      <c r="B54" s="100" t="s">
        <v>65</v>
      </c>
      <c r="C54" s="697" t="s">
        <v>14</v>
      </c>
      <c r="D54" s="698">
        <f>D53*D16</f>
        <v>0</v>
      </c>
      <c r="E54" s="692">
        <f>E53*E16</f>
        <v>0</v>
      </c>
      <c r="F54" s="707">
        <f t="shared" ref="F54:W54" si="24">F53*F16</f>
        <v>0</v>
      </c>
      <c r="G54" s="698">
        <f t="shared" si="24"/>
        <v>0</v>
      </c>
      <c r="H54" s="692">
        <f t="shared" si="24"/>
        <v>0</v>
      </c>
      <c r="I54" s="707">
        <f t="shared" si="24"/>
        <v>0</v>
      </c>
      <c r="J54" s="698">
        <f t="shared" si="24"/>
        <v>0</v>
      </c>
      <c r="K54" s="692">
        <f t="shared" si="24"/>
        <v>0</v>
      </c>
      <c r="L54" s="707">
        <f t="shared" si="24"/>
        <v>0</v>
      </c>
      <c r="M54" s="698">
        <f t="shared" si="24"/>
        <v>0</v>
      </c>
      <c r="N54" s="692">
        <f t="shared" si="24"/>
        <v>0</v>
      </c>
      <c r="O54" s="690">
        <f t="shared" si="24"/>
        <v>0</v>
      </c>
      <c r="P54" s="698">
        <f t="shared" si="24"/>
        <v>0</v>
      </c>
      <c r="Q54" s="692">
        <f t="shared" si="24"/>
        <v>0</v>
      </c>
      <c r="R54" s="707">
        <f t="shared" si="24"/>
        <v>0</v>
      </c>
      <c r="S54" s="711">
        <f t="shared" si="24"/>
        <v>0</v>
      </c>
      <c r="T54" s="694">
        <f t="shared" si="24"/>
        <v>0</v>
      </c>
      <c r="U54" s="692">
        <f t="shared" si="24"/>
        <v>0</v>
      </c>
      <c r="V54" s="692">
        <f t="shared" si="24"/>
        <v>0</v>
      </c>
      <c r="W54" s="704">
        <f t="shared" si="24"/>
        <v>0</v>
      </c>
    </row>
    <row r="55" spans="1:23" ht="13.5" customHeight="1" thickBot="1" x14ac:dyDescent="0.25">
      <c r="A55" s="101"/>
      <c r="B55" s="1532" t="s">
        <v>70</v>
      </c>
      <c r="C55" s="1533" t="s">
        <v>15</v>
      </c>
      <c r="D55" s="1879">
        <f>IF(D54=0,0,(E55*E54+F55*F54)/D54)</f>
        <v>0</v>
      </c>
      <c r="E55" s="1895"/>
      <c r="F55" s="1896"/>
      <c r="G55" s="1879">
        <f>IF(G54=0,0,(H55*H54+I55*I54)/G54)</f>
        <v>0</v>
      </c>
      <c r="H55" s="1895"/>
      <c r="I55" s="1897"/>
      <c r="J55" s="1879">
        <f>IF(J54=0,0,(K55*K54+L55*L54)/J54)</f>
        <v>0</v>
      </c>
      <c r="K55" s="1895"/>
      <c r="L55" s="1897"/>
      <c r="M55" s="1879">
        <f>IF(M54=0,0,(N55*N54+O55*O54)/M54)</f>
        <v>0</v>
      </c>
      <c r="N55" s="1895"/>
      <c r="O55" s="1896"/>
      <c r="P55" s="1879">
        <f>IF(P54=0,0,(Q55*Q54+R55*R54)/P54)</f>
        <v>0</v>
      </c>
      <c r="Q55" s="1895"/>
      <c r="R55" s="1897"/>
      <c r="S55" s="1883"/>
      <c r="T55" s="1884"/>
      <c r="U55" s="1880"/>
      <c r="V55" s="1880"/>
      <c r="W55" s="1882"/>
    </row>
    <row r="56" spans="1:23" ht="25.5" x14ac:dyDescent="0.2">
      <c r="A56" s="1534">
        <v>10</v>
      </c>
      <c r="B56" s="1535" t="s">
        <v>851</v>
      </c>
      <c r="C56" s="335" t="s">
        <v>42</v>
      </c>
      <c r="D56" s="1536">
        <f>D58*D59</f>
        <v>0</v>
      </c>
      <c r="E56" s="1537">
        <f t="shared" ref="E56:R56" si="25">E58*E59</f>
        <v>0</v>
      </c>
      <c r="F56" s="1538">
        <f t="shared" si="25"/>
        <v>0</v>
      </c>
      <c r="G56" s="1536">
        <f t="shared" si="25"/>
        <v>0</v>
      </c>
      <c r="H56" s="1537">
        <f t="shared" si="25"/>
        <v>0</v>
      </c>
      <c r="I56" s="1538">
        <f t="shared" si="25"/>
        <v>0</v>
      </c>
      <c r="J56" s="1536">
        <f t="shared" si="25"/>
        <v>0</v>
      </c>
      <c r="K56" s="1537">
        <f t="shared" si="25"/>
        <v>0</v>
      </c>
      <c r="L56" s="1538">
        <f t="shared" si="25"/>
        <v>0</v>
      </c>
      <c r="M56" s="1536">
        <f t="shared" si="25"/>
        <v>0</v>
      </c>
      <c r="N56" s="1537">
        <f t="shared" si="25"/>
        <v>0</v>
      </c>
      <c r="O56" s="1539">
        <f t="shared" si="25"/>
        <v>0</v>
      </c>
      <c r="P56" s="1536">
        <f t="shared" si="25"/>
        <v>0</v>
      </c>
      <c r="Q56" s="1537">
        <f t="shared" si="25"/>
        <v>0</v>
      </c>
      <c r="R56" s="1538">
        <f t="shared" si="25"/>
        <v>0</v>
      </c>
      <c r="S56" s="235">
        <f t="shared" ref="S56:W56" si="26">S58*S59</f>
        <v>0</v>
      </c>
      <c r="T56" s="743">
        <f t="shared" si="26"/>
        <v>0</v>
      </c>
      <c r="U56" s="408">
        <f t="shared" si="26"/>
        <v>0</v>
      </c>
      <c r="V56" s="408">
        <f t="shared" si="26"/>
        <v>0</v>
      </c>
      <c r="W56" s="735">
        <f t="shared" si="26"/>
        <v>0</v>
      </c>
    </row>
    <row r="57" spans="1:23" ht="36" customHeight="1" x14ac:dyDescent="0.2">
      <c r="A57" s="93"/>
      <c r="B57" s="106" t="s">
        <v>73</v>
      </c>
      <c r="C57" s="53" t="s">
        <v>451</v>
      </c>
      <c r="D57" s="2255"/>
      <c r="E57" s="718">
        <f>D57</f>
        <v>0</v>
      </c>
      <c r="F57" s="1515">
        <f>D57</f>
        <v>0</v>
      </c>
      <c r="G57" s="2255"/>
      <c r="H57" s="718">
        <f>G57</f>
        <v>0</v>
      </c>
      <c r="I57" s="1528">
        <f>G57</f>
        <v>0</v>
      </c>
      <c r="J57" s="2255"/>
      <c r="K57" s="718">
        <f>J57</f>
        <v>0</v>
      </c>
      <c r="L57" s="1528">
        <f>J57</f>
        <v>0</v>
      </c>
      <c r="M57" s="2255"/>
      <c r="N57" s="718">
        <f>M57</f>
        <v>0</v>
      </c>
      <c r="O57" s="1515">
        <f>M57</f>
        <v>0</v>
      </c>
      <c r="P57" s="2255"/>
      <c r="Q57" s="718">
        <f>P57</f>
        <v>0</v>
      </c>
      <c r="R57" s="1528">
        <f>P57</f>
        <v>0</v>
      </c>
      <c r="S57" s="2256"/>
      <c r="T57" s="2257"/>
      <c r="U57" s="2258"/>
      <c r="V57" s="2258"/>
      <c r="W57" s="2259"/>
    </row>
    <row r="58" spans="1:23" ht="18" customHeight="1" x14ac:dyDescent="0.2">
      <c r="A58" s="93"/>
      <c r="B58" s="106" t="s">
        <v>601</v>
      </c>
      <c r="C58" s="53" t="s">
        <v>6</v>
      </c>
      <c r="D58" s="698">
        <f>D57*D16</f>
        <v>0</v>
      </c>
      <c r="E58" s="692">
        <f t="shared" ref="E58:W58" si="27">E57*E16</f>
        <v>0</v>
      </c>
      <c r="F58" s="707">
        <f t="shared" si="27"/>
        <v>0</v>
      </c>
      <c r="G58" s="698">
        <f t="shared" si="27"/>
        <v>0</v>
      </c>
      <c r="H58" s="692">
        <f t="shared" si="27"/>
        <v>0</v>
      </c>
      <c r="I58" s="707">
        <f t="shared" si="27"/>
        <v>0</v>
      </c>
      <c r="J58" s="698">
        <f t="shared" si="27"/>
        <v>0</v>
      </c>
      <c r="K58" s="692">
        <f t="shared" si="27"/>
        <v>0</v>
      </c>
      <c r="L58" s="707">
        <f t="shared" si="27"/>
        <v>0</v>
      </c>
      <c r="M58" s="698">
        <f t="shared" si="27"/>
        <v>0</v>
      </c>
      <c r="N58" s="692">
        <f t="shared" si="27"/>
        <v>0</v>
      </c>
      <c r="O58" s="690">
        <f t="shared" si="27"/>
        <v>0</v>
      </c>
      <c r="P58" s="698">
        <f t="shared" si="27"/>
        <v>0</v>
      </c>
      <c r="Q58" s="692">
        <f t="shared" si="27"/>
        <v>0</v>
      </c>
      <c r="R58" s="707">
        <f t="shared" si="27"/>
        <v>0</v>
      </c>
      <c r="S58" s="711">
        <f t="shared" si="27"/>
        <v>0</v>
      </c>
      <c r="T58" s="694">
        <f>T57*T16</f>
        <v>0</v>
      </c>
      <c r="U58" s="692">
        <f t="shared" si="27"/>
        <v>0</v>
      </c>
      <c r="V58" s="692">
        <f t="shared" si="27"/>
        <v>0</v>
      </c>
      <c r="W58" s="704">
        <f t="shared" si="27"/>
        <v>0</v>
      </c>
    </row>
    <row r="59" spans="1:23" ht="15.75" customHeight="1" x14ac:dyDescent="0.2">
      <c r="A59" s="93"/>
      <c r="B59" s="106" t="s">
        <v>161</v>
      </c>
      <c r="C59" s="53" t="s">
        <v>66</v>
      </c>
      <c r="D59" s="2260"/>
      <c r="E59" s="1540">
        <f>D59</f>
        <v>0</v>
      </c>
      <c r="F59" s="1541">
        <f>D59</f>
        <v>0</v>
      </c>
      <c r="G59" s="2261"/>
      <c r="H59" s="1540">
        <f>G59</f>
        <v>0</v>
      </c>
      <c r="I59" s="1542">
        <f>G59</f>
        <v>0</v>
      </c>
      <c r="J59" s="2261"/>
      <c r="K59" s="1540">
        <f>J59</f>
        <v>0</v>
      </c>
      <c r="L59" s="1542">
        <f>J59</f>
        <v>0</v>
      </c>
      <c r="M59" s="2261"/>
      <c r="N59" s="1540">
        <f>M59</f>
        <v>0</v>
      </c>
      <c r="O59" s="1541">
        <f>M59</f>
        <v>0</v>
      </c>
      <c r="P59" s="2261"/>
      <c r="Q59" s="1540">
        <f>P59</f>
        <v>0</v>
      </c>
      <c r="R59" s="1542">
        <f>P59</f>
        <v>0</v>
      </c>
      <c r="S59" s="2262"/>
      <c r="T59" s="2253"/>
      <c r="U59" s="2245"/>
      <c r="V59" s="2245"/>
      <c r="W59" s="2254"/>
    </row>
    <row r="60" spans="1:23" ht="25.5" x14ac:dyDescent="0.2">
      <c r="A60" s="95">
        <v>11</v>
      </c>
      <c r="B60" s="107" t="s">
        <v>91</v>
      </c>
      <c r="C60" s="48" t="s">
        <v>42</v>
      </c>
      <c r="D60" s="712">
        <f>D62*D63</f>
        <v>0</v>
      </c>
      <c r="E60" s="258">
        <f t="shared" ref="E60:R60" si="28">E62*E63</f>
        <v>0</v>
      </c>
      <c r="F60" s="1512">
        <f t="shared" si="28"/>
        <v>0</v>
      </c>
      <c r="G60" s="1505">
        <f t="shared" si="28"/>
        <v>0</v>
      </c>
      <c r="H60" s="258">
        <f t="shared" si="28"/>
        <v>0</v>
      </c>
      <c r="I60" s="1512">
        <f t="shared" si="28"/>
        <v>0</v>
      </c>
      <c r="J60" s="1505">
        <f t="shared" si="28"/>
        <v>0</v>
      </c>
      <c r="K60" s="258">
        <f t="shared" si="28"/>
        <v>0</v>
      </c>
      <c r="L60" s="1512">
        <f t="shared" si="28"/>
        <v>0</v>
      </c>
      <c r="M60" s="1505">
        <f t="shared" si="28"/>
        <v>0</v>
      </c>
      <c r="N60" s="258">
        <f t="shared" si="28"/>
        <v>0</v>
      </c>
      <c r="O60" s="1508">
        <f t="shared" si="28"/>
        <v>0</v>
      </c>
      <c r="P60" s="1505">
        <f t="shared" si="28"/>
        <v>0</v>
      </c>
      <c r="Q60" s="258">
        <f t="shared" si="28"/>
        <v>0</v>
      </c>
      <c r="R60" s="1512">
        <f t="shared" si="28"/>
        <v>0</v>
      </c>
      <c r="S60" s="710">
        <f t="shared" ref="S60:V60" si="29">S62*S63</f>
        <v>0</v>
      </c>
      <c r="T60" s="702">
        <f>T62*T63</f>
        <v>0</v>
      </c>
      <c r="U60" s="689">
        <f t="shared" si="29"/>
        <v>0</v>
      </c>
      <c r="V60" s="689">
        <f t="shared" si="29"/>
        <v>0</v>
      </c>
      <c r="W60" s="706">
        <f>W62*W63</f>
        <v>0</v>
      </c>
    </row>
    <row r="61" spans="1:23" ht="39" customHeight="1" x14ac:dyDescent="0.2">
      <c r="A61" s="93"/>
      <c r="B61" s="106" t="s">
        <v>72</v>
      </c>
      <c r="C61" s="53" t="s">
        <v>452</v>
      </c>
      <c r="D61" s="2255"/>
      <c r="E61" s="718">
        <f>D61</f>
        <v>0</v>
      </c>
      <c r="F61" s="1515">
        <f>D61</f>
        <v>0</v>
      </c>
      <c r="G61" s="2255"/>
      <c r="H61" s="718">
        <f>G61</f>
        <v>0</v>
      </c>
      <c r="I61" s="1528">
        <f>G61</f>
        <v>0</v>
      </c>
      <c r="J61" s="2255"/>
      <c r="K61" s="718">
        <f>J61</f>
        <v>0</v>
      </c>
      <c r="L61" s="1528">
        <f>J61</f>
        <v>0</v>
      </c>
      <c r="M61" s="2255"/>
      <c r="N61" s="718">
        <f>M61</f>
        <v>0</v>
      </c>
      <c r="O61" s="1515">
        <f>M61</f>
        <v>0</v>
      </c>
      <c r="P61" s="2255"/>
      <c r="Q61" s="718">
        <f>P61</f>
        <v>0</v>
      </c>
      <c r="R61" s="1528">
        <f>P61</f>
        <v>0</v>
      </c>
      <c r="S61" s="2256"/>
      <c r="T61" s="2257"/>
      <c r="U61" s="2258"/>
      <c r="V61" s="2258"/>
      <c r="W61" s="2259"/>
    </row>
    <row r="62" spans="1:23" ht="16.5" customHeight="1" x14ac:dyDescent="0.2">
      <c r="A62" s="93"/>
      <c r="B62" s="106" t="s">
        <v>602</v>
      </c>
      <c r="C62" s="53" t="s">
        <v>6</v>
      </c>
      <c r="D62" s="698">
        <f t="shared" ref="D62:W62" si="30">D61*D16</f>
        <v>0</v>
      </c>
      <c r="E62" s="692">
        <f t="shared" si="30"/>
        <v>0</v>
      </c>
      <c r="F62" s="707">
        <f t="shared" si="30"/>
        <v>0</v>
      </c>
      <c r="G62" s="698">
        <f t="shared" si="30"/>
        <v>0</v>
      </c>
      <c r="H62" s="692">
        <f t="shared" si="30"/>
        <v>0</v>
      </c>
      <c r="I62" s="707">
        <f t="shared" si="30"/>
        <v>0</v>
      </c>
      <c r="J62" s="698">
        <f t="shared" si="30"/>
        <v>0</v>
      </c>
      <c r="K62" s="692">
        <f t="shared" si="30"/>
        <v>0</v>
      </c>
      <c r="L62" s="707">
        <f t="shared" si="30"/>
        <v>0</v>
      </c>
      <c r="M62" s="698">
        <f t="shared" si="30"/>
        <v>0</v>
      </c>
      <c r="N62" s="692">
        <f t="shared" si="30"/>
        <v>0</v>
      </c>
      <c r="O62" s="690">
        <f t="shared" si="30"/>
        <v>0</v>
      </c>
      <c r="P62" s="698">
        <f t="shared" si="30"/>
        <v>0</v>
      </c>
      <c r="Q62" s="692">
        <f t="shared" si="30"/>
        <v>0</v>
      </c>
      <c r="R62" s="707">
        <f t="shared" si="30"/>
        <v>0</v>
      </c>
      <c r="S62" s="711">
        <f t="shared" si="30"/>
        <v>0</v>
      </c>
      <c r="T62" s="694">
        <f t="shared" si="30"/>
        <v>0</v>
      </c>
      <c r="U62" s="692">
        <f t="shared" si="30"/>
        <v>0</v>
      </c>
      <c r="V62" s="692">
        <f t="shared" si="30"/>
        <v>0</v>
      </c>
      <c r="W62" s="704">
        <f t="shared" si="30"/>
        <v>0</v>
      </c>
    </row>
    <row r="63" spans="1:23" ht="16.5" customHeight="1" x14ac:dyDescent="0.2">
      <c r="A63" s="93"/>
      <c r="B63" s="106" t="s">
        <v>71</v>
      </c>
      <c r="C63" s="53" t="s">
        <v>66</v>
      </c>
      <c r="D63" s="2239"/>
      <c r="E63" s="1540">
        <f>D63</f>
        <v>0</v>
      </c>
      <c r="F63" s="1541">
        <f>D63</f>
        <v>0</v>
      </c>
      <c r="G63" s="2261"/>
      <c r="H63" s="1540">
        <f>G63</f>
        <v>0</v>
      </c>
      <c r="I63" s="1542">
        <f>G63</f>
        <v>0</v>
      </c>
      <c r="J63" s="2261"/>
      <c r="K63" s="1540">
        <f>J63</f>
        <v>0</v>
      </c>
      <c r="L63" s="1542">
        <f>J63</f>
        <v>0</v>
      </c>
      <c r="M63" s="2261"/>
      <c r="N63" s="1540">
        <f>M63</f>
        <v>0</v>
      </c>
      <c r="O63" s="1541">
        <f>M63</f>
        <v>0</v>
      </c>
      <c r="P63" s="2261"/>
      <c r="Q63" s="1540">
        <f>P63</f>
        <v>0</v>
      </c>
      <c r="R63" s="1542">
        <f>P63</f>
        <v>0</v>
      </c>
      <c r="S63" s="2262"/>
      <c r="T63" s="2253"/>
      <c r="U63" s="2245"/>
      <c r="V63" s="2245"/>
      <c r="W63" s="2254"/>
    </row>
    <row r="64" spans="1:23" ht="17.25" customHeight="1" x14ac:dyDescent="0.2">
      <c r="A64" s="95">
        <v>12</v>
      </c>
      <c r="B64" s="108" t="s">
        <v>67</v>
      </c>
      <c r="C64" s="48" t="s">
        <v>42</v>
      </c>
      <c r="D64" s="712">
        <f>D66*D67</f>
        <v>0</v>
      </c>
      <c r="E64" s="258">
        <f t="shared" ref="E64:R64" si="31">E66*E67</f>
        <v>0</v>
      </c>
      <c r="F64" s="1512">
        <f t="shared" si="31"/>
        <v>0</v>
      </c>
      <c r="G64" s="1505">
        <f t="shared" si="31"/>
        <v>0</v>
      </c>
      <c r="H64" s="258">
        <f t="shared" si="31"/>
        <v>0</v>
      </c>
      <c r="I64" s="1512">
        <f t="shared" si="31"/>
        <v>0</v>
      </c>
      <c r="J64" s="1505">
        <f t="shared" si="31"/>
        <v>0</v>
      </c>
      <c r="K64" s="258">
        <f t="shared" si="31"/>
        <v>0</v>
      </c>
      <c r="L64" s="1512">
        <f t="shared" si="31"/>
        <v>0</v>
      </c>
      <c r="M64" s="1505">
        <f t="shared" si="31"/>
        <v>0</v>
      </c>
      <c r="N64" s="258">
        <f t="shared" si="31"/>
        <v>0</v>
      </c>
      <c r="O64" s="1508">
        <f t="shared" si="31"/>
        <v>0</v>
      </c>
      <c r="P64" s="1505">
        <f t="shared" si="31"/>
        <v>0</v>
      </c>
      <c r="Q64" s="258">
        <f t="shared" si="31"/>
        <v>0</v>
      </c>
      <c r="R64" s="1512">
        <f t="shared" si="31"/>
        <v>0</v>
      </c>
      <c r="S64" s="710">
        <f t="shared" ref="S64:W64" si="32">S66*S67</f>
        <v>0</v>
      </c>
      <c r="T64" s="702">
        <f t="shared" si="32"/>
        <v>0</v>
      </c>
      <c r="U64" s="689">
        <f t="shared" si="32"/>
        <v>0</v>
      </c>
      <c r="V64" s="689">
        <f t="shared" si="32"/>
        <v>0</v>
      </c>
      <c r="W64" s="706">
        <f t="shared" si="32"/>
        <v>0</v>
      </c>
    </row>
    <row r="65" spans="1:23" ht="36" x14ac:dyDescent="0.2">
      <c r="A65" s="93"/>
      <c r="B65" s="106" t="s">
        <v>74</v>
      </c>
      <c r="C65" s="53" t="s">
        <v>453</v>
      </c>
      <c r="D65" s="2239"/>
      <c r="E65" s="718">
        <f>D65</f>
        <v>0</v>
      </c>
      <c r="F65" s="1515">
        <f>D65</f>
        <v>0</v>
      </c>
      <c r="G65" s="2255"/>
      <c r="H65" s="718">
        <f>G65</f>
        <v>0</v>
      </c>
      <c r="I65" s="1528">
        <f>G65</f>
        <v>0</v>
      </c>
      <c r="J65" s="2255"/>
      <c r="K65" s="718">
        <f>J65</f>
        <v>0</v>
      </c>
      <c r="L65" s="1528">
        <f>J65</f>
        <v>0</v>
      </c>
      <c r="M65" s="2255"/>
      <c r="N65" s="718">
        <f>M65</f>
        <v>0</v>
      </c>
      <c r="O65" s="1515">
        <f>M65</f>
        <v>0</v>
      </c>
      <c r="P65" s="2255"/>
      <c r="Q65" s="718">
        <f>P65</f>
        <v>0</v>
      </c>
      <c r="R65" s="1528">
        <f>P65</f>
        <v>0</v>
      </c>
      <c r="S65" s="2262"/>
      <c r="T65" s="2253"/>
      <c r="U65" s="2245"/>
      <c r="V65" s="2245"/>
      <c r="W65" s="2254"/>
    </row>
    <row r="66" spans="1:23" ht="14.25" customHeight="1" x14ac:dyDescent="0.2">
      <c r="A66" s="93"/>
      <c r="B66" s="106" t="s">
        <v>603</v>
      </c>
      <c r="C66" s="53" t="s">
        <v>6</v>
      </c>
      <c r="D66" s="698">
        <f>D65*D16</f>
        <v>0</v>
      </c>
      <c r="E66" s="692">
        <f t="shared" ref="E66:W66" si="33">E65*E16</f>
        <v>0</v>
      </c>
      <c r="F66" s="707">
        <f t="shared" si="33"/>
        <v>0</v>
      </c>
      <c r="G66" s="698">
        <f t="shared" si="33"/>
        <v>0</v>
      </c>
      <c r="H66" s="692">
        <f t="shared" si="33"/>
        <v>0</v>
      </c>
      <c r="I66" s="707">
        <f t="shared" si="33"/>
        <v>0</v>
      </c>
      <c r="J66" s="698">
        <f t="shared" si="33"/>
        <v>0</v>
      </c>
      <c r="K66" s="692">
        <f t="shared" si="33"/>
        <v>0</v>
      </c>
      <c r="L66" s="707">
        <f t="shared" si="33"/>
        <v>0</v>
      </c>
      <c r="M66" s="698">
        <f t="shared" si="33"/>
        <v>0</v>
      </c>
      <c r="N66" s="692">
        <f t="shared" si="33"/>
        <v>0</v>
      </c>
      <c r="O66" s="690">
        <f t="shared" si="33"/>
        <v>0</v>
      </c>
      <c r="P66" s="698">
        <f t="shared" si="33"/>
        <v>0</v>
      </c>
      <c r="Q66" s="692">
        <f t="shared" si="33"/>
        <v>0</v>
      </c>
      <c r="R66" s="707">
        <f t="shared" si="33"/>
        <v>0</v>
      </c>
      <c r="S66" s="711">
        <f t="shared" si="33"/>
        <v>0</v>
      </c>
      <c r="T66" s="694">
        <f t="shared" si="33"/>
        <v>0</v>
      </c>
      <c r="U66" s="692">
        <f t="shared" si="33"/>
        <v>0</v>
      </c>
      <c r="V66" s="692">
        <f t="shared" si="33"/>
        <v>0</v>
      </c>
      <c r="W66" s="704">
        <f t="shared" si="33"/>
        <v>0</v>
      </c>
    </row>
    <row r="67" spans="1:23" ht="14.25" customHeight="1" thickBot="1" x14ac:dyDescent="0.25">
      <c r="A67" s="787"/>
      <c r="B67" s="794" t="s">
        <v>160</v>
      </c>
      <c r="C67" s="789" t="s">
        <v>66</v>
      </c>
      <c r="D67" s="2263"/>
      <c r="E67" s="1543">
        <f>D67</f>
        <v>0</v>
      </c>
      <c r="F67" s="1544">
        <f>D67</f>
        <v>0</v>
      </c>
      <c r="G67" s="2264"/>
      <c r="H67" s="1543">
        <f>G67</f>
        <v>0</v>
      </c>
      <c r="I67" s="1545">
        <f>G67</f>
        <v>0</v>
      </c>
      <c r="J67" s="2264"/>
      <c r="K67" s="1543">
        <f>J67</f>
        <v>0</v>
      </c>
      <c r="L67" s="1545">
        <f>J67</f>
        <v>0</v>
      </c>
      <c r="M67" s="2264"/>
      <c r="N67" s="1543">
        <f>M67</f>
        <v>0</v>
      </c>
      <c r="O67" s="1544">
        <f>M67</f>
        <v>0</v>
      </c>
      <c r="P67" s="2264"/>
      <c r="Q67" s="1543">
        <f>P67</f>
        <v>0</v>
      </c>
      <c r="R67" s="1545">
        <f>P67</f>
        <v>0</v>
      </c>
      <c r="S67" s="2265"/>
      <c r="T67" s="2266"/>
      <c r="U67" s="2267"/>
      <c r="V67" s="2267"/>
      <c r="W67" s="2268"/>
    </row>
    <row r="68" spans="1:23" ht="28.5" customHeight="1" thickBot="1" x14ac:dyDescent="0.25">
      <c r="A68" s="895">
        <v>13</v>
      </c>
      <c r="B68" s="779" t="s">
        <v>185</v>
      </c>
      <c r="C68" s="310" t="s">
        <v>42</v>
      </c>
      <c r="D68" s="626">
        <f>D56+D60+D64</f>
        <v>0</v>
      </c>
      <c r="E68" s="383">
        <f t="shared" ref="E68:R68" si="34">E56+E60+E64</f>
        <v>0</v>
      </c>
      <c r="F68" s="378">
        <f t="shared" si="34"/>
        <v>0</v>
      </c>
      <c r="G68" s="626">
        <f t="shared" si="34"/>
        <v>0</v>
      </c>
      <c r="H68" s="383">
        <f t="shared" si="34"/>
        <v>0</v>
      </c>
      <c r="I68" s="378">
        <f t="shared" si="34"/>
        <v>0</v>
      </c>
      <c r="J68" s="626">
        <f t="shared" si="34"/>
        <v>0</v>
      </c>
      <c r="K68" s="383">
        <f t="shared" si="34"/>
        <v>0</v>
      </c>
      <c r="L68" s="378">
        <f t="shared" si="34"/>
        <v>0</v>
      </c>
      <c r="M68" s="626">
        <f t="shared" si="34"/>
        <v>0</v>
      </c>
      <c r="N68" s="383">
        <f t="shared" si="34"/>
        <v>0</v>
      </c>
      <c r="O68" s="379">
        <f t="shared" si="34"/>
        <v>0</v>
      </c>
      <c r="P68" s="626">
        <f t="shared" si="34"/>
        <v>0</v>
      </c>
      <c r="Q68" s="383">
        <f t="shared" si="34"/>
        <v>0</v>
      </c>
      <c r="R68" s="378">
        <f t="shared" si="34"/>
        <v>0</v>
      </c>
      <c r="S68" s="380">
        <f t="shared" ref="S68:W68" si="35">S56+S60+S64</f>
        <v>0</v>
      </c>
      <c r="T68" s="782">
        <f t="shared" si="35"/>
        <v>0</v>
      </c>
      <c r="U68" s="383">
        <f t="shared" si="35"/>
        <v>0</v>
      </c>
      <c r="V68" s="383">
        <f t="shared" si="35"/>
        <v>0</v>
      </c>
      <c r="W68" s="781">
        <f t="shared" si="35"/>
        <v>0</v>
      </c>
    </row>
    <row r="69" spans="1:23" ht="18" customHeight="1" thickBot="1" x14ac:dyDescent="0.25">
      <c r="A69" s="895">
        <v>14</v>
      </c>
      <c r="B69" s="99" t="s">
        <v>510</v>
      </c>
      <c r="C69" s="310" t="s">
        <v>61</v>
      </c>
      <c r="D69" s="626">
        <f>D70*D71</f>
        <v>0</v>
      </c>
      <c r="E69" s="383">
        <f t="shared" ref="E69:R69" si="36">E70*E71</f>
        <v>0</v>
      </c>
      <c r="F69" s="378">
        <f t="shared" si="36"/>
        <v>0</v>
      </c>
      <c r="G69" s="626">
        <f t="shared" si="36"/>
        <v>0</v>
      </c>
      <c r="H69" s="383">
        <f t="shared" si="36"/>
        <v>0</v>
      </c>
      <c r="I69" s="378">
        <f t="shared" si="36"/>
        <v>0</v>
      </c>
      <c r="J69" s="626">
        <f t="shared" si="36"/>
        <v>0</v>
      </c>
      <c r="K69" s="383">
        <f t="shared" si="36"/>
        <v>0</v>
      </c>
      <c r="L69" s="378">
        <f t="shared" si="36"/>
        <v>0</v>
      </c>
      <c r="M69" s="626">
        <f t="shared" si="36"/>
        <v>0</v>
      </c>
      <c r="N69" s="383">
        <f t="shared" si="36"/>
        <v>0</v>
      </c>
      <c r="O69" s="379">
        <f t="shared" si="36"/>
        <v>0</v>
      </c>
      <c r="P69" s="626">
        <f t="shared" si="36"/>
        <v>0</v>
      </c>
      <c r="Q69" s="383">
        <f t="shared" si="36"/>
        <v>0</v>
      </c>
      <c r="R69" s="378">
        <f t="shared" si="36"/>
        <v>0</v>
      </c>
      <c r="S69" s="1151"/>
      <c r="T69" s="1152"/>
      <c r="U69" s="1119"/>
      <c r="V69" s="1119"/>
      <c r="W69" s="1153"/>
    </row>
    <row r="70" spans="1:23" ht="15" customHeight="1" x14ac:dyDescent="0.2">
      <c r="A70" s="104"/>
      <c r="B70" s="796" t="s">
        <v>174</v>
      </c>
      <c r="C70" s="797" t="s">
        <v>43</v>
      </c>
      <c r="D70" s="1890"/>
      <c r="E70" s="1891"/>
      <c r="F70" s="2269">
        <f>D70-E70</f>
        <v>0</v>
      </c>
      <c r="G70" s="1890"/>
      <c r="H70" s="1891"/>
      <c r="I70" s="2270">
        <f>G70-H70</f>
        <v>0</v>
      </c>
      <c r="J70" s="1890"/>
      <c r="K70" s="1891"/>
      <c r="L70" s="2270">
        <f>J70-K70</f>
        <v>0</v>
      </c>
      <c r="M70" s="1890"/>
      <c r="N70" s="1891"/>
      <c r="O70" s="2269">
        <f>M70-N70</f>
        <v>0</v>
      </c>
      <c r="P70" s="1890"/>
      <c r="Q70" s="1891"/>
      <c r="R70" s="882">
        <f>P70-Q70</f>
        <v>0</v>
      </c>
      <c r="S70" s="1091"/>
      <c r="T70" s="1103"/>
      <c r="U70" s="1104"/>
      <c r="V70" s="1104"/>
      <c r="W70" s="1147"/>
    </row>
    <row r="71" spans="1:23" ht="17.25" customHeight="1" thickBot="1" x14ac:dyDescent="0.25">
      <c r="A71" s="787"/>
      <c r="B71" s="788" t="s">
        <v>175</v>
      </c>
      <c r="C71" s="789" t="s">
        <v>176</v>
      </c>
      <c r="D71" s="2271"/>
      <c r="E71" s="726">
        <f>D71</f>
        <v>0</v>
      </c>
      <c r="F71" s="802">
        <f>D71</f>
        <v>0</v>
      </c>
      <c r="G71" s="2271"/>
      <c r="H71" s="726">
        <f>G71</f>
        <v>0</v>
      </c>
      <c r="I71" s="799">
        <f>G71</f>
        <v>0</v>
      </c>
      <c r="J71" s="2271"/>
      <c r="K71" s="726">
        <f>J71</f>
        <v>0</v>
      </c>
      <c r="L71" s="799">
        <f>J71</f>
        <v>0</v>
      </c>
      <c r="M71" s="2271"/>
      <c r="N71" s="726">
        <f>M71</f>
        <v>0</v>
      </c>
      <c r="O71" s="802">
        <f>M71</f>
        <v>0</v>
      </c>
      <c r="P71" s="2271"/>
      <c r="Q71" s="726">
        <f>P71</f>
        <v>0</v>
      </c>
      <c r="R71" s="799">
        <f>P71</f>
        <v>0</v>
      </c>
      <c r="S71" s="790"/>
      <c r="T71" s="1123"/>
      <c r="U71" s="1124"/>
      <c r="V71" s="1124"/>
      <c r="W71" s="1146"/>
    </row>
    <row r="72" spans="1:23" s="35" customFormat="1" ht="14.25" customHeight="1" thickBot="1" x14ac:dyDescent="0.25">
      <c r="A72" s="895">
        <v>15</v>
      </c>
      <c r="B72" s="779" t="s">
        <v>513</v>
      </c>
      <c r="C72" s="310" t="s">
        <v>61</v>
      </c>
      <c r="D72" s="2272"/>
      <c r="E72" s="1868"/>
      <c r="F72" s="378">
        <f>IF(E72=0,0,D72-E72)</f>
        <v>0</v>
      </c>
      <c r="G72" s="2272"/>
      <c r="H72" s="1868"/>
      <c r="I72" s="378">
        <f>IF(H72=0,0,G72-H72)</f>
        <v>0</v>
      </c>
      <c r="J72" s="2272"/>
      <c r="K72" s="1868"/>
      <c r="L72" s="378">
        <f>IF(K72=0,0,J72-K72)</f>
        <v>0</v>
      </c>
      <c r="M72" s="2272"/>
      <c r="N72" s="1868"/>
      <c r="O72" s="378">
        <f>IF(N72=0,0,M72-N72)</f>
        <v>0</v>
      </c>
      <c r="P72" s="2272"/>
      <c r="Q72" s="1868"/>
      <c r="R72" s="378">
        <f>IF(Q72=0,0,P72-Q72)</f>
        <v>0</v>
      </c>
      <c r="S72" s="2273"/>
      <c r="T72" s="2443"/>
      <c r="U72" s="1868"/>
      <c r="V72" s="1868"/>
      <c r="W72" s="2275"/>
    </row>
    <row r="73" spans="1:23" s="35" customFormat="1" ht="15.75" customHeight="1" x14ac:dyDescent="0.2">
      <c r="A73" s="105">
        <v>16</v>
      </c>
      <c r="B73" s="784" t="s">
        <v>7</v>
      </c>
      <c r="C73" s="750" t="s">
        <v>45</v>
      </c>
      <c r="D73" s="2550">
        <f>A10_Personal!F22</f>
        <v>0</v>
      </c>
      <c r="E73" s="2558">
        <f>IF(D17=0,0,E17/D17*D73)</f>
        <v>0</v>
      </c>
      <c r="F73" s="2776">
        <f>IF(E73=0,0,D73-E73)</f>
        <v>0</v>
      </c>
      <c r="G73" s="2550">
        <f>A10_Personal!G22</f>
        <v>0</v>
      </c>
      <c r="H73" s="2558">
        <f>IF(G17=0,0,H17/G17*G73)</f>
        <v>0</v>
      </c>
      <c r="I73" s="2776">
        <f>IF(H73=0,0,G73-H73)</f>
        <v>0</v>
      </c>
      <c r="J73" s="2550">
        <f>A10_Personal!H22</f>
        <v>0</v>
      </c>
      <c r="K73" s="2558">
        <f>IF(J17=0,0,K17/J17*J73)</f>
        <v>0</v>
      </c>
      <c r="L73" s="2776">
        <f>IF(K73=0,0,J73-K73)</f>
        <v>0</v>
      </c>
      <c r="M73" s="2550">
        <f>A10_Personal!I22</f>
        <v>0</v>
      </c>
      <c r="N73" s="2558">
        <f>IF(M17=0,0,N17/M17*M73)</f>
        <v>0</v>
      </c>
      <c r="O73" s="2776">
        <f>IF(N73=0,0,M73-N73)</f>
        <v>0</v>
      </c>
      <c r="P73" s="2550">
        <f>A10_Personal!J22</f>
        <v>0</v>
      </c>
      <c r="Q73" s="2558">
        <f>IF(P17=0,0,Q17/P17*P73)</f>
        <v>0</v>
      </c>
      <c r="R73" s="2776">
        <f>IF(Q73=0,0,P73-Q73)</f>
        <v>0</v>
      </c>
      <c r="S73" s="2552">
        <f>A10_Personal!K22</f>
        <v>0</v>
      </c>
      <c r="T73" s="2553">
        <f>A10_Personal!L22</f>
        <v>0</v>
      </c>
      <c r="U73" s="2554">
        <f>A10_Personal!M22</f>
        <v>0</v>
      </c>
      <c r="V73" s="2554">
        <f>A10_Personal!N22</f>
        <v>0</v>
      </c>
      <c r="W73" s="2551">
        <f>A10_Personal!O22</f>
        <v>0</v>
      </c>
    </row>
    <row r="74" spans="1:23" s="35" customFormat="1" ht="17.25" customHeight="1" thickBot="1" x14ac:dyDescent="0.25">
      <c r="A74" s="92">
        <v>17</v>
      </c>
      <c r="B74" s="109" t="s">
        <v>8</v>
      </c>
      <c r="C74" s="49" t="s">
        <v>768</v>
      </c>
      <c r="D74" s="2625">
        <f>A10_Personal!F39</f>
        <v>0</v>
      </c>
      <c r="E74" s="2626">
        <f>D74</f>
        <v>0</v>
      </c>
      <c r="F74" s="2631">
        <f>D74</f>
        <v>0</v>
      </c>
      <c r="G74" s="2625">
        <f>A10_Personal!G39</f>
        <v>0</v>
      </c>
      <c r="H74" s="2626">
        <f>G74</f>
        <v>0</v>
      </c>
      <c r="I74" s="2628">
        <f>G74</f>
        <v>0</v>
      </c>
      <c r="J74" s="2625">
        <f>A10_Personal!H39</f>
        <v>0</v>
      </c>
      <c r="K74" s="2626">
        <f>J74</f>
        <v>0</v>
      </c>
      <c r="L74" s="2628">
        <f>J74</f>
        <v>0</v>
      </c>
      <c r="M74" s="2625">
        <f>A10_Personal!I39</f>
        <v>0</v>
      </c>
      <c r="N74" s="2626">
        <f>M74</f>
        <v>0</v>
      </c>
      <c r="O74" s="2627">
        <f>M74</f>
        <v>0</v>
      </c>
      <c r="P74" s="2625">
        <f>A10_Personal!J39</f>
        <v>0</v>
      </c>
      <c r="Q74" s="2626">
        <f>P74</f>
        <v>0</v>
      </c>
      <c r="R74" s="2628">
        <f>P74</f>
        <v>0</v>
      </c>
      <c r="S74" s="2629">
        <f>A10_Personal!K39</f>
        <v>0</v>
      </c>
      <c r="T74" s="2630">
        <f>A10_Personal!L39</f>
        <v>0</v>
      </c>
      <c r="U74" s="2626">
        <f>A10_Personal!M39</f>
        <v>0</v>
      </c>
      <c r="V74" s="2626">
        <f>A10_Personal!N39</f>
        <v>0</v>
      </c>
      <c r="W74" s="2628">
        <f>A10_Personal!O39</f>
        <v>0</v>
      </c>
    </row>
    <row r="75" spans="1:23" s="39" customFormat="1" x14ac:dyDescent="0.2">
      <c r="A75" s="17"/>
      <c r="B75" s="526" t="s">
        <v>44</v>
      </c>
      <c r="C75" s="522"/>
      <c r="D75" s="91"/>
      <c r="E75" s="91"/>
      <c r="F75" s="91"/>
      <c r="G75" s="91"/>
      <c r="H75" s="91"/>
      <c r="I75" s="91"/>
      <c r="J75" s="91"/>
      <c r="K75" s="91"/>
      <c r="L75" s="91"/>
      <c r="M75" s="16"/>
      <c r="N75" s="16"/>
      <c r="O75" s="16"/>
      <c r="P75" s="16"/>
      <c r="Q75" s="16"/>
      <c r="R75" s="16"/>
      <c r="S75" s="16"/>
      <c r="T75" s="16"/>
      <c r="U75" s="16"/>
      <c r="V75" s="16"/>
      <c r="W75" s="16"/>
    </row>
    <row r="76" spans="1:23" ht="13.15" customHeight="1" x14ac:dyDescent="0.2">
      <c r="B76" s="530" t="s">
        <v>740</v>
      </c>
      <c r="C76" s="531"/>
      <c r="D76" s="190"/>
      <c r="E76" s="190"/>
      <c r="F76" s="190"/>
      <c r="G76" s="190"/>
      <c r="H76" s="190"/>
      <c r="I76" s="190"/>
      <c r="J76" s="190"/>
      <c r="K76" s="190"/>
      <c r="L76" s="190"/>
    </row>
    <row r="77" spans="1:23" x14ac:dyDescent="0.2">
      <c r="B77" s="530" t="s">
        <v>595</v>
      </c>
      <c r="C77" s="532"/>
      <c r="D77" s="195"/>
      <c r="E77" s="195"/>
      <c r="F77" s="195"/>
      <c r="G77" s="195"/>
      <c r="H77" s="195"/>
      <c r="I77" s="195"/>
      <c r="J77" s="195"/>
      <c r="K77" s="195"/>
      <c r="L77" s="195"/>
    </row>
    <row r="78" spans="1:23" ht="12.75" customHeight="1" x14ac:dyDescent="0.2">
      <c r="B78" s="3051" t="s">
        <v>766</v>
      </c>
      <c r="C78" s="3051"/>
      <c r="D78" s="195"/>
      <c r="E78" s="195"/>
      <c r="F78" s="195"/>
      <c r="G78" s="195"/>
      <c r="H78" s="195"/>
      <c r="I78" s="195"/>
      <c r="J78" s="195"/>
      <c r="K78" s="195"/>
      <c r="L78" s="195"/>
    </row>
    <row r="79" spans="1:23" x14ac:dyDescent="0.2">
      <c r="B79" s="522" t="s">
        <v>426</v>
      </c>
      <c r="C79" s="522"/>
      <c r="D79" s="91"/>
      <c r="E79" s="91"/>
      <c r="F79" s="91"/>
      <c r="G79" s="91"/>
      <c r="H79" s="91"/>
      <c r="I79" s="91"/>
      <c r="J79" s="91"/>
      <c r="K79" s="91"/>
      <c r="L79" s="91"/>
    </row>
    <row r="80" spans="1:23" s="39" customFormat="1" x14ac:dyDescent="0.2">
      <c r="A80" s="17"/>
      <c r="D80" s="15"/>
      <c r="E80" s="15"/>
      <c r="F80" s="15"/>
      <c r="G80" s="16"/>
      <c r="H80" s="16"/>
      <c r="I80" s="16"/>
      <c r="J80" s="16"/>
      <c r="K80" s="16"/>
      <c r="L80" s="16"/>
      <c r="M80" s="16"/>
      <c r="N80" s="16"/>
      <c r="O80" s="16"/>
      <c r="P80" s="16"/>
      <c r="Q80" s="16"/>
      <c r="R80" s="16"/>
      <c r="S80" s="16"/>
      <c r="T80" s="16"/>
      <c r="U80" s="16"/>
      <c r="V80" s="16"/>
      <c r="W80" s="16"/>
    </row>
    <row r="81" spans="1:23" ht="15.75" thickBot="1" x14ac:dyDescent="0.3">
      <c r="B81" s="1423" t="s">
        <v>645</v>
      </c>
      <c r="W81" s="283"/>
    </row>
    <row r="82" spans="1:23" ht="15" thickBot="1" x14ac:dyDescent="0.25">
      <c r="B82" s="1423"/>
      <c r="D82" s="1598">
        <v>2</v>
      </c>
      <c r="W82" s="1725" t="s">
        <v>647</v>
      </c>
    </row>
    <row r="83" spans="1:23" ht="18.75" thickBot="1" x14ac:dyDescent="0.25">
      <c r="A83" s="2820" t="s">
        <v>11</v>
      </c>
      <c r="B83" s="2823" t="s">
        <v>103</v>
      </c>
      <c r="C83" s="2826" t="s">
        <v>5</v>
      </c>
      <c r="D83" s="192"/>
      <c r="E83" s="51"/>
      <c r="F83" s="51"/>
      <c r="G83" s="212"/>
      <c r="H83" s="212"/>
      <c r="I83" s="212"/>
      <c r="J83" s="212"/>
      <c r="K83" s="212"/>
      <c r="L83" s="212"/>
      <c r="M83" s="1606" t="s">
        <v>661</v>
      </c>
      <c r="N83" s="1606"/>
      <c r="O83" s="1606"/>
      <c r="P83" s="1606"/>
      <c r="Q83" s="1606"/>
      <c r="R83" s="1606"/>
      <c r="S83" s="1611">
        <f t="shared" ref="S83" si="37">$C$2-1</f>
        <v>2025</v>
      </c>
      <c r="T83" s="1611"/>
      <c r="U83" s="1611"/>
      <c r="V83" s="1606"/>
      <c r="W83" s="52"/>
    </row>
    <row r="84" spans="1:23" ht="15" customHeight="1" thickBot="1" x14ac:dyDescent="0.25">
      <c r="A84" s="2821"/>
      <c r="B84" s="2824"/>
      <c r="C84" s="2827"/>
      <c r="D84" s="3054" t="s">
        <v>283</v>
      </c>
      <c r="E84" s="3055"/>
      <c r="F84" s="3056"/>
      <c r="G84" s="2855" t="s">
        <v>330</v>
      </c>
      <c r="H84" s="2855"/>
      <c r="I84" s="2855"/>
      <c r="J84" s="2855"/>
      <c r="K84" s="2855"/>
      <c r="L84" s="2855"/>
      <c r="M84" s="2855"/>
      <c r="N84" s="2855"/>
      <c r="O84" s="2855"/>
      <c r="P84" s="2855"/>
      <c r="Q84" s="2855"/>
      <c r="R84" s="2856"/>
      <c r="S84" s="2823" t="s">
        <v>4</v>
      </c>
      <c r="T84" s="3063" t="s">
        <v>329</v>
      </c>
      <c r="U84" s="3064"/>
      <c r="V84" s="3064"/>
      <c r="W84" s="3065"/>
    </row>
    <row r="85" spans="1:23" ht="15.75" customHeight="1" thickBot="1" x14ac:dyDescent="0.25">
      <c r="A85" s="2821"/>
      <c r="B85" s="2824"/>
      <c r="C85" s="2827"/>
      <c r="D85" s="3057"/>
      <c r="E85" s="3058"/>
      <c r="F85" s="3059"/>
      <c r="G85" s="3058" t="str">
        <f>G8</f>
        <v>CT/CTZ</v>
      </c>
      <c r="H85" s="3058"/>
      <c r="I85" s="3058"/>
      <c r="J85" s="3060" t="str">
        <f>J8</f>
        <v>CT cvartal</v>
      </c>
      <c r="K85" s="3061"/>
      <c r="L85" s="3062"/>
      <c r="M85" s="3061" t="str">
        <f>M8</f>
        <v>CT imobil/scară</v>
      </c>
      <c r="N85" s="3061"/>
      <c r="O85" s="3061"/>
      <c r="P85" s="3060" t="str">
        <f>P8</f>
        <v>CT alt tip ...</v>
      </c>
      <c r="Q85" s="3061"/>
      <c r="R85" s="3062"/>
      <c r="S85" s="2824"/>
      <c r="T85" s="3066"/>
      <c r="U85" s="3067"/>
      <c r="V85" s="3067"/>
      <c r="W85" s="3068"/>
    </row>
    <row r="86" spans="1:23" ht="23.25" thickBot="1" x14ac:dyDescent="0.25">
      <c r="A86" s="3052"/>
      <c r="B86" s="2961"/>
      <c r="C86" s="2827"/>
      <c r="D86" s="2610" t="s">
        <v>12</v>
      </c>
      <c r="E86" s="2611" t="s">
        <v>614</v>
      </c>
      <c r="F86" s="2612" t="s">
        <v>618</v>
      </c>
      <c r="G86" s="1506" t="s">
        <v>12</v>
      </c>
      <c r="H86" s="1522" t="s">
        <v>614</v>
      </c>
      <c r="I86" s="1506" t="s">
        <v>618</v>
      </c>
      <c r="J86" s="350" t="s">
        <v>12</v>
      </c>
      <c r="K86" s="1522" t="s">
        <v>614</v>
      </c>
      <c r="L86" s="1507" t="s">
        <v>618</v>
      </c>
      <c r="M86" s="1506" t="s">
        <v>12</v>
      </c>
      <c r="N86" s="1522" t="s">
        <v>614</v>
      </c>
      <c r="O86" s="1506" t="s">
        <v>618</v>
      </c>
      <c r="P86" s="350" t="s">
        <v>12</v>
      </c>
      <c r="Q86" s="1522" t="s">
        <v>614</v>
      </c>
      <c r="R86" s="1507" t="s">
        <v>618</v>
      </c>
      <c r="S86" s="2961"/>
      <c r="T86" s="1519" t="s">
        <v>322</v>
      </c>
      <c r="U86" s="1547" t="s">
        <v>305</v>
      </c>
      <c r="V86" s="1546" t="s">
        <v>306</v>
      </c>
      <c r="W86" s="1559" t="s">
        <v>323</v>
      </c>
    </row>
    <row r="87" spans="1:23" ht="13.5" thickBot="1" x14ac:dyDescent="0.25">
      <c r="A87" s="306">
        <v>0</v>
      </c>
      <c r="B87" s="307">
        <v>1</v>
      </c>
      <c r="C87" s="32">
        <v>2</v>
      </c>
      <c r="D87" s="310">
        <f>C87+1</f>
        <v>3</v>
      </c>
      <c r="E87" s="308">
        <f>D87+1</f>
        <v>4</v>
      </c>
      <c r="F87" s="312">
        <f t="shared" ref="F87:W87" si="38">E87+1</f>
        <v>5</v>
      </c>
      <c r="G87" s="307">
        <f t="shared" si="38"/>
        <v>6</v>
      </c>
      <c r="H87" s="308">
        <f t="shared" si="38"/>
        <v>7</v>
      </c>
      <c r="I87" s="307">
        <f t="shared" si="38"/>
        <v>8</v>
      </c>
      <c r="J87" s="310">
        <f t="shared" si="38"/>
        <v>9</v>
      </c>
      <c r="K87" s="308">
        <f t="shared" si="38"/>
        <v>10</v>
      </c>
      <c r="L87" s="312">
        <f t="shared" si="38"/>
        <v>11</v>
      </c>
      <c r="M87" s="307">
        <f t="shared" si="38"/>
        <v>12</v>
      </c>
      <c r="N87" s="308">
        <f t="shared" si="38"/>
        <v>13</v>
      </c>
      <c r="O87" s="307">
        <f t="shared" si="38"/>
        <v>14</v>
      </c>
      <c r="P87" s="310">
        <f t="shared" si="38"/>
        <v>15</v>
      </c>
      <c r="Q87" s="308">
        <f t="shared" si="38"/>
        <v>16</v>
      </c>
      <c r="R87" s="312">
        <f t="shared" si="38"/>
        <v>17</v>
      </c>
      <c r="S87" s="32">
        <f t="shared" si="38"/>
        <v>18</v>
      </c>
      <c r="T87" s="310">
        <f t="shared" si="38"/>
        <v>19</v>
      </c>
      <c r="U87" s="308">
        <f t="shared" si="38"/>
        <v>20</v>
      </c>
      <c r="V87" s="312">
        <f t="shared" si="38"/>
        <v>21</v>
      </c>
      <c r="W87" s="32">
        <f t="shared" si="38"/>
        <v>22</v>
      </c>
    </row>
    <row r="88" spans="1:23" x14ac:dyDescent="0.2">
      <c r="A88" s="143" t="s">
        <v>86</v>
      </c>
      <c r="B88" s="2621" t="s">
        <v>439</v>
      </c>
      <c r="C88" s="2602" t="s">
        <v>14</v>
      </c>
      <c r="D88" s="684">
        <f>SUM(D89:D91)</f>
        <v>0</v>
      </c>
      <c r="E88" s="685">
        <f t="shared" ref="E88:R88" si="39">SUM(E89:E91)</f>
        <v>0</v>
      </c>
      <c r="F88" s="713">
        <f t="shared" si="39"/>
        <v>0</v>
      </c>
      <c r="G88" s="686">
        <f t="shared" si="39"/>
        <v>0</v>
      </c>
      <c r="H88" s="685">
        <f t="shared" si="39"/>
        <v>0</v>
      </c>
      <c r="I88" s="686">
        <f t="shared" si="39"/>
        <v>0</v>
      </c>
      <c r="J88" s="684">
        <f t="shared" si="39"/>
        <v>0</v>
      </c>
      <c r="K88" s="685">
        <f t="shared" si="39"/>
        <v>0</v>
      </c>
      <c r="L88" s="713">
        <f t="shared" si="39"/>
        <v>0</v>
      </c>
      <c r="M88" s="686">
        <f t="shared" si="39"/>
        <v>0</v>
      </c>
      <c r="N88" s="685">
        <f t="shared" si="39"/>
        <v>0</v>
      </c>
      <c r="O88" s="686">
        <f t="shared" si="39"/>
        <v>0</v>
      </c>
      <c r="P88" s="684">
        <f t="shared" si="39"/>
        <v>0</v>
      </c>
      <c r="Q88" s="685">
        <f t="shared" si="39"/>
        <v>0</v>
      </c>
      <c r="R88" s="713">
        <f t="shared" si="39"/>
        <v>0</v>
      </c>
      <c r="S88" s="1126"/>
      <c r="T88" s="1558"/>
      <c r="U88" s="1128"/>
      <c r="V88" s="1127"/>
      <c r="W88" s="1129"/>
    </row>
    <row r="89" spans="1:23" x14ac:dyDescent="0.2">
      <c r="A89" s="93" t="s">
        <v>81</v>
      </c>
      <c r="B89" s="94" t="s">
        <v>440</v>
      </c>
      <c r="C89" s="1550" t="s">
        <v>14</v>
      </c>
      <c r="D89" s="1890"/>
      <c r="E89" s="1891"/>
      <c r="F89" s="882">
        <f>IF(E89=0,0,D89-E89)</f>
        <v>0</v>
      </c>
      <c r="G89" s="2280"/>
      <c r="H89" s="1891"/>
      <c r="I89" s="1521">
        <f>IF(H89=0,0,G89-H89)</f>
        <v>0</v>
      </c>
      <c r="J89" s="1890"/>
      <c r="K89" s="1891"/>
      <c r="L89" s="882">
        <f>IF(K89=0,0,J89-K89)</f>
        <v>0</v>
      </c>
      <c r="M89" s="2280"/>
      <c r="N89" s="1891"/>
      <c r="O89" s="1521">
        <f>IF(N89=0,0,M89-N89)</f>
        <v>0</v>
      </c>
      <c r="P89" s="1890"/>
      <c r="Q89" s="1891"/>
      <c r="R89" s="1521">
        <f>IF(Q89=0,0,P89-Q89)</f>
        <v>0</v>
      </c>
      <c r="S89" s="1091"/>
      <c r="T89" s="1155"/>
      <c r="U89" s="1093"/>
      <c r="V89" s="1092"/>
      <c r="W89" s="1094"/>
    </row>
    <row r="90" spans="1:23" x14ac:dyDescent="0.2">
      <c r="A90" s="93" t="s">
        <v>82</v>
      </c>
      <c r="B90" s="94" t="s">
        <v>441</v>
      </c>
      <c r="C90" s="1550" t="s">
        <v>14</v>
      </c>
      <c r="D90" s="1849"/>
      <c r="E90" s="1851"/>
      <c r="F90" s="882">
        <f t="shared" ref="F90:F92" si="40">IF(E90=0,0,D90-E90)</f>
        <v>0</v>
      </c>
      <c r="G90" s="2281"/>
      <c r="H90" s="1851"/>
      <c r="I90" s="1521">
        <f t="shared" ref="I90:I92" si="41">IF(H90=0,0,G90-H90)</f>
        <v>0</v>
      </c>
      <c r="J90" s="1849"/>
      <c r="K90" s="1851"/>
      <c r="L90" s="882">
        <f t="shared" ref="L90:L92" si="42">IF(K90=0,0,J90-K90)</f>
        <v>0</v>
      </c>
      <c r="M90" s="2281"/>
      <c r="N90" s="1851"/>
      <c r="O90" s="1521">
        <f t="shared" ref="O90:O92" si="43">IF(N90=0,0,M90-N90)</f>
        <v>0</v>
      </c>
      <c r="P90" s="1849"/>
      <c r="Q90" s="1851"/>
      <c r="R90" s="1521">
        <f t="shared" ref="R90:R92" si="44">IF(Q90=0,0,P90-Q90)</f>
        <v>0</v>
      </c>
      <c r="S90" s="709"/>
      <c r="T90" s="708"/>
      <c r="U90" s="314"/>
      <c r="V90" s="316"/>
      <c r="W90" s="315"/>
    </row>
    <row r="91" spans="1:23" ht="13.5" thickBot="1" x14ac:dyDescent="0.25">
      <c r="A91" s="101" t="s">
        <v>83</v>
      </c>
      <c r="B91" s="317" t="s">
        <v>442</v>
      </c>
      <c r="C91" s="1551" t="s">
        <v>14</v>
      </c>
      <c r="D91" s="1876"/>
      <c r="E91" s="1855"/>
      <c r="F91" s="1527">
        <f t="shared" si="40"/>
        <v>0</v>
      </c>
      <c r="G91" s="2282"/>
      <c r="H91" s="1855"/>
      <c r="I91" s="2683">
        <f t="shared" si="41"/>
        <v>0</v>
      </c>
      <c r="J91" s="1876"/>
      <c r="K91" s="1855"/>
      <c r="L91" s="1527">
        <f t="shared" si="42"/>
        <v>0</v>
      </c>
      <c r="M91" s="2282"/>
      <c r="N91" s="1855"/>
      <c r="O91" s="2683">
        <f t="shared" si="43"/>
        <v>0</v>
      </c>
      <c r="P91" s="1876"/>
      <c r="Q91" s="1855"/>
      <c r="R91" s="2683">
        <f t="shared" si="44"/>
        <v>0</v>
      </c>
      <c r="S91" s="1130"/>
      <c r="T91" s="1131"/>
      <c r="U91" s="1116"/>
      <c r="V91" s="1116"/>
      <c r="W91" s="1132"/>
    </row>
    <row r="92" spans="1:23" s="35" customFormat="1" ht="13.5" thickBot="1" x14ac:dyDescent="0.25">
      <c r="A92" s="98">
        <v>2</v>
      </c>
      <c r="B92" s="293" t="s">
        <v>443</v>
      </c>
      <c r="C92" s="5" t="s">
        <v>14</v>
      </c>
      <c r="D92" s="2272"/>
      <c r="E92" s="1868"/>
      <c r="F92" s="1531">
        <f t="shared" si="40"/>
        <v>0</v>
      </c>
      <c r="G92" s="2283"/>
      <c r="H92" s="1868"/>
      <c r="I92" s="1530">
        <f t="shared" si="41"/>
        <v>0</v>
      </c>
      <c r="J92" s="2272"/>
      <c r="K92" s="1868"/>
      <c r="L92" s="1531">
        <f t="shared" si="42"/>
        <v>0</v>
      </c>
      <c r="M92" s="2283"/>
      <c r="N92" s="1868"/>
      <c r="O92" s="1530">
        <f t="shared" si="43"/>
        <v>0</v>
      </c>
      <c r="P92" s="2272"/>
      <c r="Q92" s="1868"/>
      <c r="R92" s="1530">
        <f t="shared" si="44"/>
        <v>0</v>
      </c>
      <c r="S92" s="1600"/>
      <c r="T92" s="1601"/>
      <c r="U92" s="1602"/>
      <c r="V92" s="1602"/>
      <c r="W92" s="1603"/>
    </row>
    <row r="93" spans="1:23" ht="17.25" customHeight="1" thickBot="1" x14ac:dyDescent="0.25">
      <c r="A93" s="143">
        <v>3</v>
      </c>
      <c r="B93" s="798" t="s">
        <v>444</v>
      </c>
      <c r="C93" s="296" t="s">
        <v>14</v>
      </c>
      <c r="D93" s="1590">
        <f>D88+D92</f>
        <v>0</v>
      </c>
      <c r="E93" s="1624">
        <f t="shared" ref="E93:R93" si="45">E88+E92</f>
        <v>0</v>
      </c>
      <c r="F93" s="1662">
        <f t="shared" si="45"/>
        <v>0</v>
      </c>
      <c r="G93" s="1471">
        <f t="shared" si="45"/>
        <v>0</v>
      </c>
      <c r="H93" s="1472">
        <f t="shared" si="45"/>
        <v>0</v>
      </c>
      <c r="I93" s="1471">
        <f t="shared" si="45"/>
        <v>0</v>
      </c>
      <c r="J93" s="1590">
        <f t="shared" si="45"/>
        <v>0</v>
      </c>
      <c r="K93" s="1624">
        <f t="shared" si="45"/>
        <v>0</v>
      </c>
      <c r="L93" s="1662">
        <f t="shared" si="45"/>
        <v>0</v>
      </c>
      <c r="M93" s="1471">
        <f t="shared" si="45"/>
        <v>0</v>
      </c>
      <c r="N93" s="1472">
        <f t="shared" si="45"/>
        <v>0</v>
      </c>
      <c r="O93" s="1471">
        <f t="shared" si="45"/>
        <v>0</v>
      </c>
      <c r="P93" s="1305">
        <f t="shared" si="45"/>
        <v>0</v>
      </c>
      <c r="Q93" s="1472">
        <f t="shared" si="45"/>
        <v>0</v>
      </c>
      <c r="R93" s="1473">
        <f t="shared" si="45"/>
        <v>0</v>
      </c>
      <c r="S93" s="252">
        <f>'A7_Bilant RT'!E66</f>
        <v>0</v>
      </c>
      <c r="T93" s="2240">
        <f>'A8_Bilant RD'!E82</f>
        <v>0</v>
      </c>
      <c r="U93" s="2241">
        <f>'A8_Bilant RD'!E28</f>
        <v>0</v>
      </c>
      <c r="V93" s="2241">
        <f>'A8_Bilant RD'!E46</f>
        <v>0</v>
      </c>
      <c r="W93" s="2242">
        <f>'A8_Bilant RD'!E64</f>
        <v>0</v>
      </c>
    </row>
    <row r="94" spans="1:23" s="35" customFormat="1" ht="23.25" customHeight="1" thickBot="1" x14ac:dyDescent="0.25">
      <c r="A94" s="98">
        <v>4</v>
      </c>
      <c r="B94" s="99" t="s">
        <v>445</v>
      </c>
      <c r="C94" s="5" t="s">
        <v>14</v>
      </c>
      <c r="D94" s="2272"/>
      <c r="E94" s="1868"/>
      <c r="F94" s="378">
        <f>IF(E94=0,0,D94-E94)</f>
        <v>0</v>
      </c>
      <c r="G94" s="2283"/>
      <c r="H94" s="1868"/>
      <c r="I94" s="379">
        <f>IF(H94=0,0,G94-H94)</f>
        <v>0</v>
      </c>
      <c r="J94" s="2272"/>
      <c r="K94" s="1868"/>
      <c r="L94" s="378">
        <f>IF(K94=0,0,J94-K94)</f>
        <v>0</v>
      </c>
      <c r="M94" s="2283"/>
      <c r="N94" s="1868"/>
      <c r="O94" s="379">
        <f>IF(N94=0,0,M94-N94)</f>
        <v>0</v>
      </c>
      <c r="P94" s="2272"/>
      <c r="Q94" s="1868"/>
      <c r="R94" s="379">
        <f>IF(Q94=0,0,P94-Q94)</f>
        <v>0</v>
      </c>
      <c r="S94" s="380">
        <f>'A7_Bilant RT'!E68</f>
        <v>0</v>
      </c>
      <c r="T94" s="2274"/>
      <c r="U94" s="1868"/>
      <c r="V94" s="1868"/>
      <c r="W94" s="2275"/>
    </row>
    <row r="95" spans="1:23" x14ac:dyDescent="0.2">
      <c r="A95" s="143" t="s">
        <v>113</v>
      </c>
      <c r="B95" s="301" t="s">
        <v>184</v>
      </c>
      <c r="C95" s="296" t="s">
        <v>183</v>
      </c>
      <c r="D95" s="1102"/>
      <c r="E95" s="1093"/>
      <c r="F95" s="1094"/>
      <c r="G95" s="1155"/>
      <c r="H95" s="1093"/>
      <c r="I95" s="1155"/>
      <c r="J95" s="1102"/>
      <c r="K95" s="1093"/>
      <c r="L95" s="1094"/>
      <c r="M95" s="1155"/>
      <c r="N95" s="1093"/>
      <c r="O95" s="1155"/>
      <c r="P95" s="1102"/>
      <c r="Q95" s="1093"/>
      <c r="R95" s="1094"/>
      <c r="S95" s="1091"/>
      <c r="T95" s="1092"/>
      <c r="U95" s="1093"/>
      <c r="V95" s="1093"/>
      <c r="W95" s="1094"/>
    </row>
    <row r="96" spans="1:23" x14ac:dyDescent="0.2">
      <c r="A96" s="144" t="s">
        <v>78</v>
      </c>
      <c r="B96" s="2" t="s">
        <v>51</v>
      </c>
      <c r="C96" s="1552" t="s">
        <v>650</v>
      </c>
      <c r="D96" s="1106"/>
      <c r="E96" s="314"/>
      <c r="F96" s="315"/>
      <c r="G96" s="708"/>
      <c r="H96" s="314"/>
      <c r="I96" s="708"/>
      <c r="J96" s="1106"/>
      <c r="K96" s="314"/>
      <c r="L96" s="315"/>
      <c r="M96" s="708"/>
      <c r="N96" s="314"/>
      <c r="O96" s="708"/>
      <c r="P96" s="1106"/>
      <c r="Q96" s="314"/>
      <c r="R96" s="315"/>
      <c r="S96" s="709"/>
      <c r="T96" s="316"/>
      <c r="U96" s="314"/>
      <c r="V96" s="314"/>
      <c r="W96" s="315"/>
    </row>
    <row r="97" spans="1:23" x14ac:dyDescent="0.2">
      <c r="A97" s="93"/>
      <c r="B97" s="94" t="s">
        <v>847</v>
      </c>
      <c r="C97" s="1550" t="s">
        <v>52</v>
      </c>
      <c r="D97" s="1849"/>
      <c r="E97" s="692">
        <f>D97</f>
        <v>0</v>
      </c>
      <c r="F97" s="690">
        <f>D97</f>
        <v>0</v>
      </c>
      <c r="G97" s="1849"/>
      <c r="H97" s="692">
        <f>G97</f>
        <v>0</v>
      </c>
      <c r="I97" s="690">
        <f>G97</f>
        <v>0</v>
      </c>
      <c r="J97" s="1849"/>
      <c r="K97" s="692">
        <f>J97</f>
        <v>0</v>
      </c>
      <c r="L97" s="707">
        <f>J97</f>
        <v>0</v>
      </c>
      <c r="M97" s="2281"/>
      <c r="N97" s="692">
        <f>M97</f>
        <v>0</v>
      </c>
      <c r="O97" s="690">
        <f>M97</f>
        <v>0</v>
      </c>
      <c r="P97" s="1849"/>
      <c r="Q97" s="692">
        <f>P97</f>
        <v>0</v>
      </c>
      <c r="R97" s="707">
        <f>P97</f>
        <v>0</v>
      </c>
      <c r="S97" s="709"/>
      <c r="T97" s="316"/>
      <c r="U97" s="314"/>
      <c r="V97" s="314"/>
      <c r="W97" s="315"/>
    </row>
    <row r="98" spans="1:23" x14ac:dyDescent="0.2">
      <c r="A98" s="93"/>
      <c r="B98" s="94" t="s">
        <v>158</v>
      </c>
      <c r="C98" s="1550" t="s">
        <v>52</v>
      </c>
      <c r="D98" s="1849"/>
      <c r="E98" s="692">
        <f>D98</f>
        <v>0</v>
      </c>
      <c r="F98" s="690">
        <f>D98</f>
        <v>0</v>
      </c>
      <c r="G98" s="1849"/>
      <c r="H98" s="692">
        <f>G98</f>
        <v>0</v>
      </c>
      <c r="I98" s="690">
        <f>G98</f>
        <v>0</v>
      </c>
      <c r="J98" s="1849"/>
      <c r="K98" s="692">
        <f>J98</f>
        <v>0</v>
      </c>
      <c r="L98" s="707">
        <f>J98</f>
        <v>0</v>
      </c>
      <c r="M98" s="2281"/>
      <c r="N98" s="692">
        <f>M98</f>
        <v>0</v>
      </c>
      <c r="O98" s="690">
        <f>M98</f>
        <v>0</v>
      </c>
      <c r="P98" s="1849"/>
      <c r="Q98" s="692">
        <f>P98</f>
        <v>0</v>
      </c>
      <c r="R98" s="707">
        <f>P98</f>
        <v>0</v>
      </c>
      <c r="S98" s="709"/>
      <c r="T98" s="316"/>
      <c r="U98" s="314"/>
      <c r="V98" s="314"/>
      <c r="W98" s="315"/>
    </row>
    <row r="99" spans="1:23" ht="24" x14ac:dyDescent="0.2">
      <c r="A99" s="93"/>
      <c r="B99" s="94" t="s">
        <v>554</v>
      </c>
      <c r="C99" s="1553" t="s">
        <v>542</v>
      </c>
      <c r="D99" s="1879">
        <f>IF(D89=0,0,D100/D89)</f>
        <v>0</v>
      </c>
      <c r="E99" s="718">
        <f>D99</f>
        <v>0</v>
      </c>
      <c r="F99" s="1515">
        <f>D99</f>
        <v>0</v>
      </c>
      <c r="G99" s="1879">
        <f>IF(G89=0,0,G100/G89)</f>
        <v>0</v>
      </c>
      <c r="H99" s="718">
        <f>G99</f>
        <v>0</v>
      </c>
      <c r="I99" s="1515">
        <f>G99</f>
        <v>0</v>
      </c>
      <c r="J99" s="1879">
        <f>IF(J89=0,0,J100/J89)</f>
        <v>0</v>
      </c>
      <c r="K99" s="718">
        <f>J99</f>
        <v>0</v>
      </c>
      <c r="L99" s="1528">
        <f>J99</f>
        <v>0</v>
      </c>
      <c r="M99" s="1879">
        <f>IF(M89=0,0,M100/M89)</f>
        <v>0</v>
      </c>
      <c r="N99" s="718">
        <f>M99</f>
        <v>0</v>
      </c>
      <c r="O99" s="1515">
        <f>M99</f>
        <v>0</v>
      </c>
      <c r="P99" s="1879">
        <f>IF(P89=0,0,P100/P89)</f>
        <v>0</v>
      </c>
      <c r="Q99" s="718">
        <f>P99</f>
        <v>0</v>
      </c>
      <c r="R99" s="1528">
        <f>P99</f>
        <v>0</v>
      </c>
      <c r="S99" s="1095"/>
      <c r="T99" s="893"/>
      <c r="U99" s="886"/>
      <c r="V99" s="886"/>
      <c r="W99" s="1096"/>
    </row>
    <row r="100" spans="1:23" x14ac:dyDescent="0.2">
      <c r="A100" s="93"/>
      <c r="B100" s="94" t="s">
        <v>553</v>
      </c>
      <c r="C100" s="1550" t="s">
        <v>14</v>
      </c>
      <c r="D100" s="1849"/>
      <c r="E100" s="692">
        <f>E99*E89</f>
        <v>0</v>
      </c>
      <c r="F100" s="707">
        <f>F99*F89</f>
        <v>0</v>
      </c>
      <c r="G100" s="1849"/>
      <c r="H100" s="692">
        <f t="shared" ref="H100" si="46">H99*H89</f>
        <v>0</v>
      </c>
      <c r="I100" s="690">
        <f t="shared" ref="I100" si="47">I99*I89</f>
        <v>0</v>
      </c>
      <c r="J100" s="1849"/>
      <c r="K100" s="692">
        <f t="shared" ref="K100" si="48">K99*K89</f>
        <v>0</v>
      </c>
      <c r="L100" s="707">
        <f t="shared" ref="L100" si="49">L99*L89</f>
        <v>0</v>
      </c>
      <c r="M100" s="1849"/>
      <c r="N100" s="692">
        <f t="shared" ref="N100" si="50">N99*N89</f>
        <v>0</v>
      </c>
      <c r="O100" s="690">
        <f t="shared" ref="O100" si="51">O99*O89</f>
        <v>0</v>
      </c>
      <c r="P100" s="1849"/>
      <c r="Q100" s="692">
        <f t="shared" ref="Q100" si="52">Q99*Q89</f>
        <v>0</v>
      </c>
      <c r="R100" s="707">
        <f t="shared" ref="R100" si="53">R99*R89</f>
        <v>0</v>
      </c>
      <c r="S100" s="709"/>
      <c r="T100" s="316"/>
      <c r="U100" s="314"/>
      <c r="V100" s="314"/>
      <c r="W100" s="1097"/>
    </row>
    <row r="101" spans="1:23" x14ac:dyDescent="0.2">
      <c r="A101" s="93"/>
      <c r="B101" s="100" t="s">
        <v>848</v>
      </c>
      <c r="C101" s="1550" t="s">
        <v>15</v>
      </c>
      <c r="D101" s="1879">
        <f>IF(D100=0,0,(E100*E101+F100*F101)/D100)</f>
        <v>0</v>
      </c>
      <c r="E101" s="2245"/>
      <c r="F101" s="2245"/>
      <c r="G101" s="2777">
        <f>IF(G100=0,0,(H101*H100+I101*I100)/G100)</f>
        <v>0</v>
      </c>
      <c r="H101" s="2245"/>
      <c r="I101" s="2245"/>
      <c r="J101" s="2777">
        <f>IF(J100=0,0,(K101*K100+L101*L100)/J100)</f>
        <v>0</v>
      </c>
      <c r="K101" s="2245"/>
      <c r="L101" s="2245"/>
      <c r="M101" s="2777">
        <f>IF(M100=0,0,(N101*N100+O101*O100)/M100)</f>
        <v>0</v>
      </c>
      <c r="N101" s="2245"/>
      <c r="O101" s="2245"/>
      <c r="P101" s="2777">
        <f>IF(P100=0,0,(Q101*Q100+R101*R100)/P100)</f>
        <v>0</v>
      </c>
      <c r="Q101" s="2245"/>
      <c r="R101" s="2245"/>
      <c r="S101" s="1095"/>
      <c r="T101" s="893"/>
      <c r="U101" s="886"/>
      <c r="V101" s="886"/>
      <c r="W101" s="1096"/>
    </row>
    <row r="102" spans="1:23" x14ac:dyDescent="0.2">
      <c r="A102" s="101"/>
      <c r="B102" s="102" t="s">
        <v>53</v>
      </c>
      <c r="C102" s="1551" t="s">
        <v>29</v>
      </c>
      <c r="D102" s="2239"/>
      <c r="E102" s="718">
        <f>D102</f>
        <v>0</v>
      </c>
      <c r="F102" s="1515">
        <f>D102</f>
        <v>0</v>
      </c>
      <c r="G102" s="2239"/>
      <c r="H102" s="718">
        <f>G102</f>
        <v>0</v>
      </c>
      <c r="I102" s="1515">
        <f>G102</f>
        <v>0</v>
      </c>
      <c r="J102" s="2239"/>
      <c r="K102" s="718">
        <f>J102</f>
        <v>0</v>
      </c>
      <c r="L102" s="1528">
        <f>J102</f>
        <v>0</v>
      </c>
      <c r="M102" s="2246"/>
      <c r="N102" s="718">
        <f>M102</f>
        <v>0</v>
      </c>
      <c r="O102" s="1515">
        <f>M102</f>
        <v>0</v>
      </c>
      <c r="P102" s="2239"/>
      <c r="Q102" s="718">
        <f>P102</f>
        <v>0</v>
      </c>
      <c r="R102" s="1528">
        <f>P102</f>
        <v>0</v>
      </c>
      <c r="S102" s="1095"/>
      <c r="T102" s="893"/>
      <c r="U102" s="886"/>
      <c r="V102" s="886"/>
      <c r="W102" s="1096"/>
    </row>
    <row r="103" spans="1:23" ht="13.5" thickBot="1" x14ac:dyDescent="0.25">
      <c r="A103" s="92"/>
      <c r="B103" s="103" t="s">
        <v>54</v>
      </c>
      <c r="C103" s="1554" t="s">
        <v>42</v>
      </c>
      <c r="D103" s="695">
        <f>(D102+D101)*D100</f>
        <v>0</v>
      </c>
      <c r="E103" s="687">
        <f>(E102+E101)*E100</f>
        <v>0</v>
      </c>
      <c r="F103" s="1520">
        <f t="shared" ref="F103" si="54">(F102+F101)*F100</f>
        <v>0</v>
      </c>
      <c r="G103" s="695">
        <f t="shared" ref="G103" si="55">(G102+G101)*G100</f>
        <v>0</v>
      </c>
      <c r="H103" s="687">
        <f t="shared" ref="H103" si="56">(H102+H101)*H100</f>
        <v>0</v>
      </c>
      <c r="I103" s="1257">
        <f t="shared" ref="I103" si="57">(I102+I101)*I100</f>
        <v>0</v>
      </c>
      <c r="J103" s="695">
        <f t="shared" ref="J103" si="58">(J102+J101)*J100</f>
        <v>0</v>
      </c>
      <c r="K103" s="687">
        <f t="shared" ref="K103" si="59">(K102+K101)*K100</f>
        <v>0</v>
      </c>
      <c r="L103" s="1520">
        <f t="shared" ref="L103" si="60">(L102+L101)*L100</f>
        <v>0</v>
      </c>
      <c r="M103" s="1257">
        <f t="shared" ref="M103" si="61">(M102+M101)*M100</f>
        <v>0</v>
      </c>
      <c r="N103" s="687">
        <f t="shared" ref="N103" si="62">(N102+N101)*N100</f>
        <v>0</v>
      </c>
      <c r="O103" s="1257">
        <f t="shared" ref="O103" si="63">(O102+O101)*O100</f>
        <v>0</v>
      </c>
      <c r="P103" s="695">
        <f t="shared" ref="P103" si="64">(P102+P101)*P100</f>
        <v>0</v>
      </c>
      <c r="Q103" s="687">
        <f t="shared" ref="Q103" si="65">(Q102+Q101)*Q100</f>
        <v>0</v>
      </c>
      <c r="R103" s="1520">
        <f t="shared" ref="R103" si="66">(R102+R101)*R100</f>
        <v>0</v>
      </c>
      <c r="S103" s="1098"/>
      <c r="T103" s="1099"/>
      <c r="U103" s="1100"/>
      <c r="V103" s="1099"/>
      <c r="W103" s="1101"/>
    </row>
    <row r="104" spans="1:23" ht="24" x14ac:dyDescent="0.2">
      <c r="A104" s="93" t="s">
        <v>79</v>
      </c>
      <c r="B104" s="299" t="s">
        <v>448</v>
      </c>
      <c r="C104" s="2607" t="s">
        <v>572</v>
      </c>
      <c r="D104" s="1165"/>
      <c r="E104" s="1167"/>
      <c r="F104" s="1171"/>
      <c r="G104" s="1524"/>
      <c r="H104" s="1167"/>
      <c r="I104" s="1524"/>
      <c r="J104" s="1165"/>
      <c r="K104" s="1167"/>
      <c r="L104" s="1171"/>
      <c r="M104" s="1524"/>
      <c r="N104" s="1167"/>
      <c r="O104" s="1524"/>
      <c r="P104" s="1165"/>
      <c r="Q104" s="1167"/>
      <c r="R104" s="1171"/>
      <c r="S104" s="1165"/>
      <c r="T104" s="1173"/>
      <c r="U104" s="1174"/>
      <c r="V104" s="1174"/>
      <c r="W104" s="1175"/>
    </row>
    <row r="105" spans="1:23" x14ac:dyDescent="0.2">
      <c r="A105" s="93"/>
      <c r="B105" s="94" t="s">
        <v>159</v>
      </c>
      <c r="C105" s="2607" t="s">
        <v>447</v>
      </c>
      <c r="D105" s="2239"/>
      <c r="E105" s="718">
        <f>D105</f>
        <v>0</v>
      </c>
      <c r="F105" s="1515">
        <f>D105</f>
        <v>0</v>
      </c>
      <c r="G105" s="2239"/>
      <c r="H105" s="718">
        <f>G105</f>
        <v>0</v>
      </c>
      <c r="I105" s="1515">
        <f>G105</f>
        <v>0</v>
      </c>
      <c r="J105" s="2239"/>
      <c r="K105" s="718">
        <f>J105</f>
        <v>0</v>
      </c>
      <c r="L105" s="1528">
        <f>J105</f>
        <v>0</v>
      </c>
      <c r="M105" s="2246"/>
      <c r="N105" s="718">
        <f>M105</f>
        <v>0</v>
      </c>
      <c r="O105" s="1515">
        <f>M105</f>
        <v>0</v>
      </c>
      <c r="P105" s="2239"/>
      <c r="Q105" s="718">
        <f>P105</f>
        <v>0</v>
      </c>
      <c r="R105" s="1528">
        <f>P105</f>
        <v>0</v>
      </c>
      <c r="S105" s="1106"/>
      <c r="T105" s="313"/>
      <c r="U105" s="314"/>
      <c r="V105" s="314"/>
      <c r="W105" s="1097"/>
    </row>
    <row r="106" spans="1:23" ht="25.5" x14ac:dyDescent="0.2">
      <c r="A106" s="93"/>
      <c r="B106" s="94" t="s">
        <v>179</v>
      </c>
      <c r="C106" s="2607" t="s">
        <v>447</v>
      </c>
      <c r="D106" s="1879">
        <f>IF(D90=0,0,D107/D90)</f>
        <v>0</v>
      </c>
      <c r="E106" s="718">
        <f>D106</f>
        <v>0</v>
      </c>
      <c r="F106" s="1515">
        <f>D106</f>
        <v>0</v>
      </c>
      <c r="G106" s="1879">
        <f>IF(G90=0,0,G107/G90)</f>
        <v>0</v>
      </c>
      <c r="H106" s="718">
        <f>G106</f>
        <v>0</v>
      </c>
      <c r="I106" s="1515">
        <f>G106</f>
        <v>0</v>
      </c>
      <c r="J106" s="1879">
        <f>IF(J90=0,0,J107/J90)</f>
        <v>0</v>
      </c>
      <c r="K106" s="718">
        <f>J106</f>
        <v>0</v>
      </c>
      <c r="L106" s="1528">
        <f>J106</f>
        <v>0</v>
      </c>
      <c r="M106" s="1879">
        <f>IF(M90=0,0,M107/M90)</f>
        <v>0</v>
      </c>
      <c r="N106" s="718">
        <f>M106</f>
        <v>0</v>
      </c>
      <c r="O106" s="1515">
        <f>M106</f>
        <v>0</v>
      </c>
      <c r="P106" s="1879">
        <f>IF(P90=0,0,P107/P90)</f>
        <v>0</v>
      </c>
      <c r="Q106" s="718">
        <f>P106</f>
        <v>0</v>
      </c>
      <c r="R106" s="1528">
        <f>P106</f>
        <v>0</v>
      </c>
      <c r="S106" s="1106"/>
      <c r="T106" s="313"/>
      <c r="U106" s="314"/>
      <c r="V106" s="314"/>
      <c r="W106" s="1097"/>
    </row>
    <row r="107" spans="1:23" ht="25.5" x14ac:dyDescent="0.2">
      <c r="A107" s="93"/>
      <c r="B107" s="94" t="s">
        <v>68</v>
      </c>
      <c r="C107" s="2607" t="s">
        <v>447</v>
      </c>
      <c r="D107" s="1849"/>
      <c r="E107" s="692">
        <f>E106*E90</f>
        <v>0</v>
      </c>
      <c r="F107" s="707">
        <f t="shared" ref="F107" si="67">F106*F90</f>
        <v>0</v>
      </c>
      <c r="G107" s="1849"/>
      <c r="H107" s="692">
        <f t="shared" ref="H107" si="68">H106*H90</f>
        <v>0</v>
      </c>
      <c r="I107" s="690">
        <f t="shared" ref="I107" si="69">I106*I90</f>
        <v>0</v>
      </c>
      <c r="J107" s="1849"/>
      <c r="K107" s="692">
        <f t="shared" ref="K107" si="70">K106*K90</f>
        <v>0</v>
      </c>
      <c r="L107" s="707">
        <f t="shared" ref="L107" si="71">L106*L90</f>
        <v>0</v>
      </c>
      <c r="M107" s="1849"/>
      <c r="N107" s="692">
        <f t="shared" ref="N107" si="72">N106*N90</f>
        <v>0</v>
      </c>
      <c r="O107" s="690">
        <f t="shared" ref="O107" si="73">O106*O90</f>
        <v>0</v>
      </c>
      <c r="P107" s="1849"/>
      <c r="Q107" s="692">
        <f t="shared" ref="Q107" si="74">Q106*Q90</f>
        <v>0</v>
      </c>
      <c r="R107" s="707">
        <f t="shared" ref="R107" si="75">R106*R90</f>
        <v>0</v>
      </c>
      <c r="S107" s="1106"/>
      <c r="T107" s="313"/>
      <c r="U107" s="314"/>
      <c r="V107" s="314"/>
      <c r="W107" s="1097"/>
    </row>
    <row r="108" spans="1:23" x14ac:dyDescent="0.2">
      <c r="A108" s="93"/>
      <c r="B108" s="100" t="s">
        <v>849</v>
      </c>
      <c r="C108" s="2607" t="s">
        <v>447</v>
      </c>
      <c r="D108" s="1879">
        <f>IF(D107=0,0,(E107*E108+F107*F108)/D107)</f>
        <v>0</v>
      </c>
      <c r="E108" s="2245"/>
      <c r="F108" s="2245"/>
      <c r="G108" s="2777">
        <f>IF(G107=0,0,(H108*H107+I108*I107)/G107)</f>
        <v>0</v>
      </c>
      <c r="H108" s="2245"/>
      <c r="I108" s="2245"/>
      <c r="J108" s="2777">
        <f>IF(J107=0,0,(K108*K107+L108*L107)/J107)</f>
        <v>0</v>
      </c>
      <c r="K108" s="2245"/>
      <c r="L108" s="2245"/>
      <c r="M108" s="2777">
        <f>IF(M107=0,0,(N108*N107+O108*O107)/M107)</f>
        <v>0</v>
      </c>
      <c r="N108" s="2245"/>
      <c r="O108" s="2245"/>
      <c r="P108" s="2777">
        <f>IF(P107=0,0,(Q108*Q107+R108*R107)/P107)</f>
        <v>0</v>
      </c>
      <c r="Q108" s="2245"/>
      <c r="R108" s="2245"/>
      <c r="S108" s="1107"/>
      <c r="T108" s="1108"/>
      <c r="U108" s="886"/>
      <c r="V108" s="886"/>
      <c r="W108" s="1109"/>
    </row>
    <row r="109" spans="1:23" x14ac:dyDescent="0.2">
      <c r="A109" s="93"/>
      <c r="B109" s="100" t="s">
        <v>58</v>
      </c>
      <c r="C109" s="2607" t="s">
        <v>447</v>
      </c>
      <c r="D109" s="2239"/>
      <c r="E109" s="718">
        <f>D109</f>
        <v>0</v>
      </c>
      <c r="F109" s="1515">
        <f>D109</f>
        <v>0</v>
      </c>
      <c r="G109" s="2239"/>
      <c r="H109" s="718">
        <f>G109</f>
        <v>0</v>
      </c>
      <c r="I109" s="1515">
        <f>G109</f>
        <v>0</v>
      </c>
      <c r="J109" s="2239"/>
      <c r="K109" s="718">
        <f>J109</f>
        <v>0</v>
      </c>
      <c r="L109" s="1528">
        <f>J109</f>
        <v>0</v>
      </c>
      <c r="M109" s="2246"/>
      <c r="N109" s="718">
        <f>M109</f>
        <v>0</v>
      </c>
      <c r="O109" s="1515">
        <f>M109</f>
        <v>0</v>
      </c>
      <c r="P109" s="2239"/>
      <c r="Q109" s="718">
        <f>P109</f>
        <v>0</v>
      </c>
      <c r="R109" s="1528">
        <f>P109</f>
        <v>0</v>
      </c>
      <c r="S109" s="1107"/>
      <c r="T109" s="1108"/>
      <c r="U109" s="886"/>
      <c r="V109" s="886"/>
      <c r="W109" s="1109"/>
    </row>
    <row r="110" spans="1:23" x14ac:dyDescent="0.2">
      <c r="A110" s="93"/>
      <c r="B110" s="94" t="s">
        <v>651</v>
      </c>
      <c r="C110" s="2608" t="s">
        <v>42</v>
      </c>
      <c r="D110" s="1849"/>
      <c r="E110" s="692">
        <f>IF(D107=0,0,E107/D107*D110)</f>
        <v>0</v>
      </c>
      <c r="F110" s="2293">
        <f>D110-E110</f>
        <v>0</v>
      </c>
      <c r="G110" s="1849"/>
      <c r="H110" s="692">
        <f>IF(G107=0,0,H107/G107*G110)</f>
        <v>0</v>
      </c>
      <c r="I110" s="2293">
        <f>G110-H110</f>
        <v>0</v>
      </c>
      <c r="J110" s="1849"/>
      <c r="K110" s="692">
        <f>IF(J107=0,0,K107/J107*J110)</f>
        <v>0</v>
      </c>
      <c r="L110" s="2293">
        <f>J110-K110</f>
        <v>0</v>
      </c>
      <c r="M110" s="2281"/>
      <c r="N110" s="692">
        <f>IF(M107=0,0,N107/M107*M110)</f>
        <v>0</v>
      </c>
      <c r="O110" s="2293">
        <f>M110-N110</f>
        <v>0</v>
      </c>
      <c r="P110" s="1849"/>
      <c r="Q110" s="692">
        <f>IF(P107=0,0,Q107/P107*P110)</f>
        <v>0</v>
      </c>
      <c r="R110" s="2293">
        <f>P110-Q110</f>
        <v>0</v>
      </c>
      <c r="S110" s="1106"/>
      <c r="T110" s="313"/>
      <c r="U110" s="314"/>
      <c r="V110" s="314"/>
      <c r="W110" s="1097"/>
    </row>
    <row r="111" spans="1:23" x14ac:dyDescent="0.2">
      <c r="A111" s="93"/>
      <c r="B111" s="94" t="s">
        <v>55</v>
      </c>
      <c r="C111" s="2608" t="s">
        <v>42</v>
      </c>
      <c r="D111" s="698">
        <f>(D108+D109)*D107</f>
        <v>0</v>
      </c>
      <c r="E111" s="692">
        <f>(E108+E109)*E107</f>
        <v>0</v>
      </c>
      <c r="F111" s="707">
        <f t="shared" ref="F111:R111" si="76">(F108+F109)*F107</f>
        <v>0</v>
      </c>
      <c r="G111" s="698">
        <f t="shared" si="76"/>
        <v>0</v>
      </c>
      <c r="H111" s="692">
        <f t="shared" si="76"/>
        <v>0</v>
      </c>
      <c r="I111" s="690">
        <f t="shared" si="76"/>
        <v>0</v>
      </c>
      <c r="J111" s="698">
        <f t="shared" si="76"/>
        <v>0</v>
      </c>
      <c r="K111" s="692">
        <f t="shared" si="76"/>
        <v>0</v>
      </c>
      <c r="L111" s="707">
        <f t="shared" si="76"/>
        <v>0</v>
      </c>
      <c r="M111" s="690">
        <f t="shared" si="76"/>
        <v>0</v>
      </c>
      <c r="N111" s="692">
        <f t="shared" si="76"/>
        <v>0</v>
      </c>
      <c r="O111" s="690">
        <f t="shared" si="76"/>
        <v>0</v>
      </c>
      <c r="P111" s="698">
        <f t="shared" si="76"/>
        <v>0</v>
      </c>
      <c r="Q111" s="692">
        <f t="shared" si="76"/>
        <v>0</v>
      </c>
      <c r="R111" s="707">
        <f t="shared" si="76"/>
        <v>0</v>
      </c>
      <c r="S111" s="1106"/>
      <c r="T111" s="313"/>
      <c r="U111" s="314"/>
      <c r="V111" s="314"/>
      <c r="W111" s="1097"/>
    </row>
    <row r="112" spans="1:23" ht="13.5" thickBot="1" x14ac:dyDescent="0.25">
      <c r="A112" s="92"/>
      <c r="B112" s="103" t="s">
        <v>56</v>
      </c>
      <c r="C112" s="2609" t="s">
        <v>42</v>
      </c>
      <c r="D112" s="695">
        <f>D110+D111</f>
        <v>0</v>
      </c>
      <c r="E112" s="687">
        <f>E110+E111</f>
        <v>0</v>
      </c>
      <c r="F112" s="1520">
        <f>F110+F111</f>
        <v>0</v>
      </c>
      <c r="G112" s="695">
        <f t="shared" ref="G112" si="77">G110+G111</f>
        <v>0</v>
      </c>
      <c r="H112" s="687">
        <f t="shared" ref="H112" si="78">H110+H111</f>
        <v>0</v>
      </c>
      <c r="I112" s="1257">
        <f t="shared" ref="I112" si="79">I110+I111</f>
        <v>0</v>
      </c>
      <c r="J112" s="695">
        <f t="shared" ref="J112" si="80">J110+J111</f>
        <v>0</v>
      </c>
      <c r="K112" s="687">
        <f t="shared" ref="K112" si="81">K110+K111</f>
        <v>0</v>
      </c>
      <c r="L112" s="1520">
        <f t="shared" ref="L112" si="82">L110+L111</f>
        <v>0</v>
      </c>
      <c r="M112" s="1257">
        <f t="shared" ref="M112" si="83">M110+M111</f>
        <v>0</v>
      </c>
      <c r="N112" s="687">
        <f t="shared" ref="N112" si="84">N110+N111</f>
        <v>0</v>
      </c>
      <c r="O112" s="1257">
        <f t="shared" ref="O112" si="85">O110+O111</f>
        <v>0</v>
      </c>
      <c r="P112" s="695">
        <f t="shared" ref="P112" si="86">P110+P111</f>
        <v>0</v>
      </c>
      <c r="Q112" s="687">
        <f t="shared" ref="Q112" si="87">Q110+Q111</f>
        <v>0</v>
      </c>
      <c r="R112" s="1520">
        <f t="shared" ref="R112" si="88">R110+R111</f>
        <v>0</v>
      </c>
      <c r="S112" s="1110"/>
      <c r="T112" s="1111"/>
      <c r="U112" s="1100"/>
      <c r="V112" s="1100"/>
      <c r="W112" s="1101"/>
    </row>
    <row r="113" spans="1:23" ht="24" x14ac:dyDescent="0.2">
      <c r="A113" s="104" t="s">
        <v>80</v>
      </c>
      <c r="B113" s="688" t="s">
        <v>449</v>
      </c>
      <c r="C113" s="2607" t="s">
        <v>572</v>
      </c>
      <c r="D113" s="1165"/>
      <c r="E113" s="1167"/>
      <c r="F113" s="1171"/>
      <c r="G113" s="1524"/>
      <c r="H113" s="1167"/>
      <c r="I113" s="1524"/>
      <c r="J113" s="1165"/>
      <c r="K113" s="1167"/>
      <c r="L113" s="1171"/>
      <c r="M113" s="1524"/>
      <c r="N113" s="1167"/>
      <c r="O113" s="1524"/>
      <c r="P113" s="1165"/>
      <c r="Q113" s="1167"/>
      <c r="R113" s="1171"/>
      <c r="S113" s="1165"/>
      <c r="T113" s="1166"/>
      <c r="U113" s="1167"/>
      <c r="V113" s="1167"/>
      <c r="W113" s="1168"/>
    </row>
    <row r="114" spans="1:23" x14ac:dyDescent="0.2">
      <c r="A114" s="93"/>
      <c r="B114" s="94" t="s">
        <v>178</v>
      </c>
      <c r="C114" s="2607" t="s">
        <v>447</v>
      </c>
      <c r="D114" s="1849"/>
      <c r="E114" s="718">
        <f>D114</f>
        <v>0</v>
      </c>
      <c r="F114" s="1515">
        <f>D114</f>
        <v>0</v>
      </c>
      <c r="G114" s="1849"/>
      <c r="H114" s="718">
        <f>G114</f>
        <v>0</v>
      </c>
      <c r="I114" s="1515">
        <f>G114</f>
        <v>0</v>
      </c>
      <c r="J114" s="1849"/>
      <c r="K114" s="718">
        <f>J114</f>
        <v>0</v>
      </c>
      <c r="L114" s="1528">
        <f>J114</f>
        <v>0</v>
      </c>
      <c r="M114" s="2281"/>
      <c r="N114" s="718">
        <f>M114</f>
        <v>0</v>
      </c>
      <c r="O114" s="1515">
        <f>M114</f>
        <v>0</v>
      </c>
      <c r="P114" s="1849"/>
      <c r="Q114" s="718">
        <f>P114</f>
        <v>0</v>
      </c>
      <c r="R114" s="1528">
        <f>P114</f>
        <v>0</v>
      </c>
      <c r="S114" s="1106"/>
      <c r="T114" s="313"/>
      <c r="U114" s="314"/>
      <c r="V114" s="314"/>
      <c r="W114" s="1097"/>
    </row>
    <row r="115" spans="1:23" ht="25.5" x14ac:dyDescent="0.2">
      <c r="A115" s="93"/>
      <c r="B115" s="94" t="s">
        <v>177</v>
      </c>
      <c r="C115" s="2607" t="s">
        <v>447</v>
      </c>
      <c r="D115" s="1879">
        <f>IF(D91=0,0,D116/D91)</f>
        <v>0</v>
      </c>
      <c r="E115" s="718">
        <f>D115</f>
        <v>0</v>
      </c>
      <c r="F115" s="1515">
        <f>D115</f>
        <v>0</v>
      </c>
      <c r="G115" s="1879">
        <f>IF(G91=0,0,G116/G91)</f>
        <v>0</v>
      </c>
      <c r="H115" s="718">
        <f>G115</f>
        <v>0</v>
      </c>
      <c r="I115" s="1515">
        <f>G115</f>
        <v>0</v>
      </c>
      <c r="J115" s="1879">
        <f>IF(J91=0,0,J116/J91)</f>
        <v>0</v>
      </c>
      <c r="K115" s="718">
        <f>J115</f>
        <v>0</v>
      </c>
      <c r="L115" s="1528">
        <f>J115</f>
        <v>0</v>
      </c>
      <c r="M115" s="1879">
        <f>IF(M91=0,0,M116/M91)</f>
        <v>0</v>
      </c>
      <c r="N115" s="718">
        <f>M115</f>
        <v>0</v>
      </c>
      <c r="O115" s="1515">
        <f>M115</f>
        <v>0</v>
      </c>
      <c r="P115" s="1879">
        <f>IF(P91=0,0,P116/P91)</f>
        <v>0</v>
      </c>
      <c r="Q115" s="718">
        <f>P115</f>
        <v>0</v>
      </c>
      <c r="R115" s="1528">
        <f>P115</f>
        <v>0</v>
      </c>
      <c r="S115" s="1106"/>
      <c r="T115" s="313"/>
      <c r="U115" s="314"/>
      <c r="V115" s="314"/>
      <c r="W115" s="1097"/>
    </row>
    <row r="116" spans="1:23" ht="25.5" x14ac:dyDescent="0.2">
      <c r="A116" s="93"/>
      <c r="B116" s="94" t="s">
        <v>69</v>
      </c>
      <c r="C116" s="2607" t="s">
        <v>447</v>
      </c>
      <c r="D116" s="1849"/>
      <c r="E116" s="692">
        <f t="shared" ref="E116" si="89">E115*E91</f>
        <v>0</v>
      </c>
      <c r="F116" s="707">
        <f t="shared" ref="F116" si="90">F115*F91</f>
        <v>0</v>
      </c>
      <c r="G116" s="1849"/>
      <c r="H116" s="692">
        <f t="shared" ref="H116" si="91">H115*H91</f>
        <v>0</v>
      </c>
      <c r="I116" s="690">
        <f t="shared" ref="I116" si="92">I115*I91</f>
        <v>0</v>
      </c>
      <c r="J116" s="1849"/>
      <c r="K116" s="692">
        <f t="shared" ref="K116" si="93">K115*K91</f>
        <v>0</v>
      </c>
      <c r="L116" s="707">
        <f t="shared" ref="L116" si="94">L115*L91</f>
        <v>0</v>
      </c>
      <c r="M116" s="1849"/>
      <c r="N116" s="692">
        <f t="shared" ref="N116" si="95">N115*N91</f>
        <v>0</v>
      </c>
      <c r="O116" s="690">
        <f t="shared" ref="O116" si="96">O115*O91</f>
        <v>0</v>
      </c>
      <c r="P116" s="1849"/>
      <c r="Q116" s="692">
        <f t="shared" ref="Q116" si="97">Q115*Q91</f>
        <v>0</v>
      </c>
      <c r="R116" s="707">
        <f t="shared" ref="R116" si="98">R115*R91</f>
        <v>0</v>
      </c>
      <c r="S116" s="1106"/>
      <c r="T116" s="313"/>
      <c r="U116" s="314"/>
      <c r="V116" s="314"/>
      <c r="W116" s="1097"/>
    </row>
    <row r="117" spans="1:23" x14ac:dyDescent="0.2">
      <c r="A117" s="93"/>
      <c r="B117" s="100" t="s">
        <v>850</v>
      </c>
      <c r="C117" s="2607" t="s">
        <v>447</v>
      </c>
      <c r="D117" s="1879">
        <f>IF(D116=0,0,(E116*E117+F116*F117)/D116)</f>
        <v>0</v>
      </c>
      <c r="E117" s="2245"/>
      <c r="F117" s="2245"/>
      <c r="G117" s="2777">
        <f>IF(G116=0,0,(H117*H116+I117*I116)/G116)</f>
        <v>0</v>
      </c>
      <c r="H117" s="2245"/>
      <c r="I117" s="2245"/>
      <c r="J117" s="2777">
        <f>IF(J116=0,0,(K117*K116+L117*L116)/J116)</f>
        <v>0</v>
      </c>
      <c r="K117" s="2245"/>
      <c r="L117" s="2245"/>
      <c r="M117" s="2777">
        <f>IF(M116=0,0,(N117*N116+O117*O116)/M116)</f>
        <v>0</v>
      </c>
      <c r="N117" s="2245"/>
      <c r="O117" s="2245"/>
      <c r="P117" s="2777">
        <f>IF(P116=0,0,(Q117*Q116+R117*R116)/P116)</f>
        <v>0</v>
      </c>
      <c r="Q117" s="2245"/>
      <c r="R117" s="2245"/>
      <c r="S117" s="1107"/>
      <c r="T117" s="1108"/>
      <c r="U117" s="886"/>
      <c r="V117" s="886"/>
      <c r="W117" s="1109"/>
    </row>
    <row r="118" spans="1:23" x14ac:dyDescent="0.2">
      <c r="A118" s="93"/>
      <c r="B118" s="100" t="s">
        <v>59</v>
      </c>
      <c r="C118" s="2607" t="s">
        <v>447</v>
      </c>
      <c r="D118" s="2239"/>
      <c r="E118" s="718">
        <f>D118</f>
        <v>0</v>
      </c>
      <c r="F118" s="1515">
        <f>D118</f>
        <v>0</v>
      </c>
      <c r="G118" s="2239"/>
      <c r="H118" s="718">
        <f>G118</f>
        <v>0</v>
      </c>
      <c r="I118" s="1515">
        <f>G118</f>
        <v>0</v>
      </c>
      <c r="J118" s="2239"/>
      <c r="K118" s="718">
        <f>J118</f>
        <v>0</v>
      </c>
      <c r="L118" s="1528">
        <f>J118</f>
        <v>0</v>
      </c>
      <c r="M118" s="2246"/>
      <c r="N118" s="718">
        <f>M118</f>
        <v>0</v>
      </c>
      <c r="O118" s="1515">
        <f>M118</f>
        <v>0</v>
      </c>
      <c r="P118" s="2239"/>
      <c r="Q118" s="718">
        <f>P118</f>
        <v>0</v>
      </c>
      <c r="R118" s="1528">
        <f>P118</f>
        <v>0</v>
      </c>
      <c r="S118" s="1107"/>
      <c r="T118" s="1108"/>
      <c r="U118" s="886"/>
      <c r="V118" s="886"/>
      <c r="W118" s="1109"/>
    </row>
    <row r="119" spans="1:23" x14ac:dyDescent="0.2">
      <c r="A119" s="93"/>
      <c r="B119" s="94" t="s">
        <v>652</v>
      </c>
      <c r="C119" s="3" t="s">
        <v>42</v>
      </c>
      <c r="D119" s="1849"/>
      <c r="E119" s="692">
        <f>IF(D116=0,0,E116/D116*D119)</f>
        <v>0</v>
      </c>
      <c r="F119" s="690">
        <f>D119-E119</f>
        <v>0</v>
      </c>
      <c r="G119" s="1849"/>
      <c r="H119" s="692">
        <f>IF(G116=0,0,H116/G116*G119)</f>
        <v>0</v>
      </c>
      <c r="I119" s="690">
        <f>G119-H119</f>
        <v>0</v>
      </c>
      <c r="J119" s="1849"/>
      <c r="K119" s="692">
        <f>IF(J116=0,0,K116/J116*J119)</f>
        <v>0</v>
      </c>
      <c r="L119" s="690">
        <f>J119-K119</f>
        <v>0</v>
      </c>
      <c r="M119" s="2281"/>
      <c r="N119" s="692">
        <f>IF(M116=0,0,N116/M116*M119)</f>
        <v>0</v>
      </c>
      <c r="O119" s="690">
        <f>M119-N119</f>
        <v>0</v>
      </c>
      <c r="P119" s="1849"/>
      <c r="Q119" s="692">
        <f>IF(P116=0,0,Q116/P116*P119)</f>
        <v>0</v>
      </c>
      <c r="R119" s="690">
        <f>P119-Q119</f>
        <v>0</v>
      </c>
      <c r="S119" s="1106"/>
      <c r="T119" s="313"/>
      <c r="U119" s="314"/>
      <c r="V119" s="314"/>
      <c r="W119" s="1097"/>
    </row>
    <row r="120" spans="1:23" x14ac:dyDescent="0.2">
      <c r="A120" s="93"/>
      <c r="B120" s="94" t="s">
        <v>60</v>
      </c>
      <c r="C120" s="3" t="s">
        <v>42</v>
      </c>
      <c r="D120" s="698">
        <f>(D117+D118)*D116</f>
        <v>0</v>
      </c>
      <c r="E120" s="692">
        <f>(E117+E118)*E116</f>
        <v>0</v>
      </c>
      <c r="F120" s="707">
        <f t="shared" ref="F120:R120" si="99">(F117+F118)*F116</f>
        <v>0</v>
      </c>
      <c r="G120" s="698">
        <f t="shared" si="99"/>
        <v>0</v>
      </c>
      <c r="H120" s="692">
        <f t="shared" si="99"/>
        <v>0</v>
      </c>
      <c r="I120" s="690">
        <f t="shared" si="99"/>
        <v>0</v>
      </c>
      <c r="J120" s="698">
        <f t="shared" si="99"/>
        <v>0</v>
      </c>
      <c r="K120" s="692">
        <f t="shared" si="99"/>
        <v>0</v>
      </c>
      <c r="L120" s="707">
        <f t="shared" si="99"/>
        <v>0</v>
      </c>
      <c r="M120" s="690">
        <f t="shared" si="99"/>
        <v>0</v>
      </c>
      <c r="N120" s="692">
        <f t="shared" si="99"/>
        <v>0</v>
      </c>
      <c r="O120" s="690">
        <f t="shared" si="99"/>
        <v>0</v>
      </c>
      <c r="P120" s="698">
        <f t="shared" si="99"/>
        <v>0</v>
      </c>
      <c r="Q120" s="692">
        <f t="shared" si="99"/>
        <v>0</v>
      </c>
      <c r="R120" s="707">
        <f t="shared" si="99"/>
        <v>0</v>
      </c>
      <c r="S120" s="1106"/>
      <c r="T120" s="313"/>
      <c r="U120" s="314"/>
      <c r="V120" s="314"/>
      <c r="W120" s="1097"/>
    </row>
    <row r="121" spans="1:23" ht="13.5" thickBot="1" x14ac:dyDescent="0.25">
      <c r="A121" s="95"/>
      <c r="B121" s="2" t="s">
        <v>57</v>
      </c>
      <c r="C121" s="65" t="s">
        <v>42</v>
      </c>
      <c r="D121" s="712">
        <f>D119+D120</f>
        <v>0</v>
      </c>
      <c r="E121" s="689">
        <f t="shared" ref="E121" si="100">E119+E120</f>
        <v>0</v>
      </c>
      <c r="F121" s="1513">
        <f t="shared" ref="F121" si="101">F119+F120</f>
        <v>0</v>
      </c>
      <c r="G121" s="712">
        <f t="shared" ref="G121" si="102">G119+G120</f>
        <v>0</v>
      </c>
      <c r="H121" s="689">
        <f t="shared" ref="H121" si="103">H119+H120</f>
        <v>0</v>
      </c>
      <c r="I121" s="881">
        <f t="shared" ref="I121" si="104">I119+I120</f>
        <v>0</v>
      </c>
      <c r="J121" s="712">
        <f t="shared" ref="J121" si="105">J119+J120</f>
        <v>0</v>
      </c>
      <c r="K121" s="689">
        <f t="shared" ref="K121" si="106">K119+K120</f>
        <v>0</v>
      </c>
      <c r="L121" s="1513">
        <f t="shared" ref="L121" si="107">L119+L120</f>
        <v>0</v>
      </c>
      <c r="M121" s="881">
        <f t="shared" ref="M121" si="108">M119+M120</f>
        <v>0</v>
      </c>
      <c r="N121" s="689">
        <f t="shared" ref="N121" si="109">N119+N120</f>
        <v>0</v>
      </c>
      <c r="O121" s="881">
        <f t="shared" ref="O121" si="110">O119+O120</f>
        <v>0</v>
      </c>
      <c r="P121" s="712">
        <f t="shared" ref="P121" si="111">P119+P120</f>
        <v>0</v>
      </c>
      <c r="Q121" s="689">
        <f t="shared" ref="Q121" si="112">Q119+Q120</f>
        <v>0</v>
      </c>
      <c r="R121" s="1513">
        <f t="shared" ref="R121" si="113">R119+R120</f>
        <v>0</v>
      </c>
      <c r="S121" s="1112"/>
      <c r="T121" s="1113"/>
      <c r="U121" s="1114"/>
      <c r="V121" s="1114"/>
      <c r="W121" s="1115"/>
    </row>
    <row r="122" spans="1:23" ht="26.25" thickBot="1" x14ac:dyDescent="0.25">
      <c r="A122" s="895">
        <v>6</v>
      </c>
      <c r="B122" s="779" t="s">
        <v>90</v>
      </c>
      <c r="C122" s="32" t="s">
        <v>42</v>
      </c>
      <c r="D122" s="626">
        <f t="shared" ref="D122:R122" si="114">D103+D112+D121</f>
        <v>0</v>
      </c>
      <c r="E122" s="383">
        <f t="shared" si="114"/>
        <v>0</v>
      </c>
      <c r="F122" s="378">
        <f t="shared" si="114"/>
        <v>0</v>
      </c>
      <c r="G122" s="379">
        <f t="shared" si="114"/>
        <v>0</v>
      </c>
      <c r="H122" s="383">
        <f t="shared" si="114"/>
        <v>0</v>
      </c>
      <c r="I122" s="379">
        <f t="shared" si="114"/>
        <v>0</v>
      </c>
      <c r="J122" s="626">
        <f t="shared" si="114"/>
        <v>0</v>
      </c>
      <c r="K122" s="383">
        <f t="shared" si="114"/>
        <v>0</v>
      </c>
      <c r="L122" s="378">
        <f t="shared" si="114"/>
        <v>0</v>
      </c>
      <c r="M122" s="379">
        <f t="shared" si="114"/>
        <v>0</v>
      </c>
      <c r="N122" s="383">
        <f t="shared" si="114"/>
        <v>0</v>
      </c>
      <c r="O122" s="379">
        <f t="shared" si="114"/>
        <v>0</v>
      </c>
      <c r="P122" s="626">
        <f t="shared" si="114"/>
        <v>0</v>
      </c>
      <c r="Q122" s="383">
        <f t="shared" si="114"/>
        <v>0</v>
      </c>
      <c r="R122" s="378">
        <f t="shared" si="114"/>
        <v>0</v>
      </c>
      <c r="S122" s="1117"/>
      <c r="T122" s="1118"/>
      <c r="U122" s="1119"/>
      <c r="V122" s="1119"/>
      <c r="W122" s="1120"/>
    </row>
    <row r="123" spans="1:23" ht="25.5" x14ac:dyDescent="0.2">
      <c r="A123" s="896">
        <v>7</v>
      </c>
      <c r="B123" s="1004" t="s">
        <v>852</v>
      </c>
      <c r="C123" s="335" t="s">
        <v>42</v>
      </c>
      <c r="D123" s="590">
        <f t="shared" ref="D123:R123" si="115">D92*D124</f>
        <v>0</v>
      </c>
      <c r="E123" s="589">
        <f t="shared" si="115"/>
        <v>0</v>
      </c>
      <c r="F123" s="250">
        <f t="shared" si="115"/>
        <v>0</v>
      </c>
      <c r="G123" s="591">
        <f t="shared" si="115"/>
        <v>0</v>
      </c>
      <c r="H123" s="589">
        <f t="shared" si="115"/>
        <v>0</v>
      </c>
      <c r="I123" s="591">
        <f t="shared" si="115"/>
        <v>0</v>
      </c>
      <c r="J123" s="590">
        <f t="shared" si="115"/>
        <v>0</v>
      </c>
      <c r="K123" s="589">
        <f t="shared" si="115"/>
        <v>0</v>
      </c>
      <c r="L123" s="250">
        <f t="shared" si="115"/>
        <v>0</v>
      </c>
      <c r="M123" s="591">
        <f t="shared" si="115"/>
        <v>0</v>
      </c>
      <c r="N123" s="589">
        <f t="shared" si="115"/>
        <v>0</v>
      </c>
      <c r="O123" s="591">
        <f t="shared" si="115"/>
        <v>0</v>
      </c>
      <c r="P123" s="590">
        <f t="shared" si="115"/>
        <v>0</v>
      </c>
      <c r="Q123" s="589">
        <f t="shared" si="115"/>
        <v>0</v>
      </c>
      <c r="R123" s="250">
        <f t="shared" si="115"/>
        <v>0</v>
      </c>
      <c r="S123" s="1121"/>
      <c r="T123" s="1103"/>
      <c r="U123" s="1104"/>
      <c r="V123" s="1104"/>
      <c r="W123" s="1105"/>
    </row>
    <row r="124" spans="1:23" ht="13.5" thickBot="1" x14ac:dyDescent="0.25">
      <c r="A124" s="787"/>
      <c r="B124" s="788" t="s">
        <v>106</v>
      </c>
      <c r="C124" s="789" t="s">
        <v>29</v>
      </c>
      <c r="D124" s="1599">
        <f>IF(D92=0,0,(E124*E92+F124*F92)/D92)</f>
        <v>0</v>
      </c>
      <c r="E124" s="1877"/>
      <c r="F124" s="2284"/>
      <c r="G124" s="2686">
        <f>IF(G92=0,0,(H124*H92+I124*I92)/G92)</f>
        <v>0</v>
      </c>
      <c r="H124" s="1877"/>
      <c r="I124" s="1854"/>
      <c r="J124" s="1599">
        <f>IF(J92=0,0,(K124*K92+L124*L92)/J92)</f>
        <v>0</v>
      </c>
      <c r="K124" s="1877"/>
      <c r="L124" s="2284"/>
      <c r="M124" s="1599">
        <f>IF(M92=0,0,(N124*N92+O124*O92)/M92)</f>
        <v>0</v>
      </c>
      <c r="N124" s="1877"/>
      <c r="O124" s="1854"/>
      <c r="P124" s="1599">
        <f>IF(P92=0,0,(Q124*Q92+R124*R92)/P92)</f>
        <v>0</v>
      </c>
      <c r="Q124" s="1877"/>
      <c r="R124" s="2284"/>
      <c r="S124" s="1122"/>
      <c r="T124" s="1123"/>
      <c r="U124" s="1124"/>
      <c r="V124" s="1124"/>
      <c r="W124" s="1125"/>
    </row>
    <row r="125" spans="1:23" ht="25.5" x14ac:dyDescent="0.2">
      <c r="A125" s="897">
        <v>8</v>
      </c>
      <c r="B125" s="125" t="s">
        <v>512</v>
      </c>
      <c r="C125" s="696" t="s">
        <v>61</v>
      </c>
      <c r="D125" s="257">
        <f>D127*D128</f>
        <v>0</v>
      </c>
      <c r="E125" s="408">
        <f t="shared" ref="E125:F125" si="116">E127*E128</f>
        <v>0</v>
      </c>
      <c r="F125" s="250">
        <f t="shared" si="116"/>
        <v>0</v>
      </c>
      <c r="G125" s="2711"/>
      <c r="H125" s="2704"/>
      <c r="I125" s="2711"/>
      <c r="J125" s="2703"/>
      <c r="K125" s="2704"/>
      <c r="L125" s="2705"/>
      <c r="M125" s="1155"/>
      <c r="N125" s="1093"/>
      <c r="O125" s="1155"/>
      <c r="P125" s="1102"/>
      <c r="Q125" s="1093"/>
      <c r="R125" s="1094"/>
      <c r="S125" s="257">
        <f t="shared" ref="S125:W125" si="117">S127*S128</f>
        <v>0</v>
      </c>
      <c r="T125" s="256">
        <f t="shared" si="117"/>
        <v>0</v>
      </c>
      <c r="U125" s="408">
        <f t="shared" si="117"/>
        <v>0</v>
      </c>
      <c r="V125" s="408">
        <f t="shared" si="117"/>
        <v>0</v>
      </c>
      <c r="W125" s="735">
        <f t="shared" si="117"/>
        <v>0</v>
      </c>
    </row>
    <row r="126" spans="1:23" x14ac:dyDescent="0.2">
      <c r="A126" s="104"/>
      <c r="B126" s="126" t="s">
        <v>94</v>
      </c>
      <c r="C126" s="717" t="s">
        <v>20</v>
      </c>
      <c r="D126" s="880">
        <f>IF(D93=0,0,D127/D93)</f>
        <v>0</v>
      </c>
      <c r="E126" s="2684">
        <f>IF(E93=0,0,E127/E93)</f>
        <v>0</v>
      </c>
      <c r="F126" s="2688">
        <f>IF(F93=0,0,F127/F93)</f>
        <v>0</v>
      </c>
      <c r="G126" s="2712"/>
      <c r="H126" s="2707"/>
      <c r="I126" s="2712"/>
      <c r="J126" s="2706"/>
      <c r="K126" s="2707"/>
      <c r="L126" s="2708"/>
      <c r="M126" s="1258"/>
      <c r="N126" s="1148"/>
      <c r="O126" s="1258"/>
      <c r="P126" s="1523"/>
      <c r="Q126" s="1148"/>
      <c r="R126" s="1149"/>
      <c r="S126" s="2285">
        <f>'A7_Bilant RT'!E74</f>
        <v>0</v>
      </c>
      <c r="T126" s="2286"/>
      <c r="U126" s="2250"/>
      <c r="V126" s="2250"/>
      <c r="W126" s="2287"/>
    </row>
    <row r="127" spans="1:23" x14ac:dyDescent="0.2">
      <c r="A127" s="93"/>
      <c r="B127" s="106" t="s">
        <v>62</v>
      </c>
      <c r="C127" s="697" t="s">
        <v>14</v>
      </c>
      <c r="D127" s="698">
        <f>D93-D94</f>
        <v>0</v>
      </c>
      <c r="E127" s="692">
        <f>E93-E94</f>
        <v>0</v>
      </c>
      <c r="F127" s="707">
        <f>F93-F94</f>
        <v>0</v>
      </c>
      <c r="G127" s="2692"/>
      <c r="H127" s="2700"/>
      <c r="I127" s="2692"/>
      <c r="J127" s="2701"/>
      <c r="K127" s="2700"/>
      <c r="L127" s="2702"/>
      <c r="M127" s="708"/>
      <c r="N127" s="314"/>
      <c r="O127" s="708"/>
      <c r="P127" s="1106"/>
      <c r="Q127" s="314"/>
      <c r="R127" s="315"/>
      <c r="S127" s="2288">
        <f>'A7_Bilant RT'!E73</f>
        <v>0</v>
      </c>
      <c r="T127" s="1848"/>
      <c r="U127" s="1851"/>
      <c r="V127" s="1851"/>
      <c r="W127" s="2289"/>
    </row>
    <row r="128" spans="1:23" ht="18" customHeight="1" thickBot="1" x14ac:dyDescent="0.25">
      <c r="A128" s="93"/>
      <c r="B128" s="106" t="s">
        <v>324</v>
      </c>
      <c r="C128" s="697" t="s">
        <v>15</v>
      </c>
      <c r="D128" s="1879">
        <f>IF(D127=0,0,(E127*E128+F127*F128)/D127)</f>
        <v>0</v>
      </c>
      <c r="E128" s="2245"/>
      <c r="F128" s="2254"/>
      <c r="G128" s="2713"/>
      <c r="H128" s="2693"/>
      <c r="I128" s="2713"/>
      <c r="J128" s="2709"/>
      <c r="K128" s="2693"/>
      <c r="L128" s="2710"/>
      <c r="M128" s="1259"/>
      <c r="N128" s="886"/>
      <c r="O128" s="1259"/>
      <c r="P128" s="1107"/>
      <c r="Q128" s="886"/>
      <c r="R128" s="1096"/>
      <c r="S128" s="2290">
        <f>'A7_Bilant RT'!E67</f>
        <v>0</v>
      </c>
      <c r="T128" s="2239"/>
      <c r="U128" s="2245"/>
      <c r="V128" s="2246"/>
      <c r="W128" s="2291"/>
    </row>
    <row r="129" spans="1:23" ht="26.25" thickBot="1" x14ac:dyDescent="0.25">
      <c r="A129" s="895">
        <v>9</v>
      </c>
      <c r="B129" s="785" t="s">
        <v>511</v>
      </c>
      <c r="C129" s="786" t="s">
        <v>63</v>
      </c>
      <c r="D129" s="626">
        <f>D131*D132</f>
        <v>0</v>
      </c>
      <c r="E129" s="383">
        <f t="shared" ref="E129:R129" si="118">E131*E132</f>
        <v>0</v>
      </c>
      <c r="F129" s="378">
        <f t="shared" si="118"/>
        <v>0</v>
      </c>
      <c r="G129" s="379">
        <f t="shared" si="118"/>
        <v>0</v>
      </c>
      <c r="H129" s="383">
        <f t="shared" si="118"/>
        <v>0</v>
      </c>
      <c r="I129" s="379">
        <f t="shared" si="118"/>
        <v>0</v>
      </c>
      <c r="J129" s="626">
        <f t="shared" si="118"/>
        <v>0</v>
      </c>
      <c r="K129" s="383">
        <f t="shared" si="118"/>
        <v>0</v>
      </c>
      <c r="L129" s="378">
        <f t="shared" si="118"/>
        <v>0</v>
      </c>
      <c r="M129" s="379">
        <f t="shared" si="118"/>
        <v>0</v>
      </c>
      <c r="N129" s="383">
        <f t="shared" si="118"/>
        <v>0</v>
      </c>
      <c r="O129" s="379">
        <f t="shared" si="118"/>
        <v>0</v>
      </c>
      <c r="P129" s="626">
        <f t="shared" si="118"/>
        <v>0</v>
      </c>
      <c r="Q129" s="383">
        <f t="shared" si="118"/>
        <v>0</v>
      </c>
      <c r="R129" s="378">
        <f t="shared" si="118"/>
        <v>0</v>
      </c>
      <c r="S129" s="626">
        <f t="shared" ref="S129:W129" si="119">S131*S132</f>
        <v>0</v>
      </c>
      <c r="T129" s="626">
        <f t="shared" si="119"/>
        <v>0</v>
      </c>
      <c r="U129" s="383">
        <f t="shared" si="119"/>
        <v>0</v>
      </c>
      <c r="V129" s="379">
        <f t="shared" si="119"/>
        <v>0</v>
      </c>
      <c r="W129" s="781">
        <f t="shared" si="119"/>
        <v>0</v>
      </c>
    </row>
    <row r="130" spans="1:23" ht="36" x14ac:dyDescent="0.2">
      <c r="A130" s="791"/>
      <c r="B130" s="792" t="s">
        <v>64</v>
      </c>
      <c r="C130" s="793" t="s">
        <v>454</v>
      </c>
      <c r="D130" s="1232">
        <f>IF(D93=0,0,D131/D93)</f>
        <v>0</v>
      </c>
      <c r="E130" s="1233">
        <f>IF(E93=0,0,E131/E93)</f>
        <v>0</v>
      </c>
      <c r="F130" s="2689">
        <f>IF(F93=0,0,F131/F93)</f>
        <v>0</v>
      </c>
      <c r="G130" s="1260">
        <f t="shared" ref="G130:W130" si="120">IF(G93=0,0,G131/G93)</f>
        <v>0</v>
      </c>
      <c r="H130" s="1233">
        <f t="shared" si="120"/>
        <v>0</v>
      </c>
      <c r="I130" s="1260">
        <f t="shared" si="120"/>
        <v>0</v>
      </c>
      <c r="J130" s="1232">
        <f t="shared" si="120"/>
        <v>0</v>
      </c>
      <c r="K130" s="1233">
        <f t="shared" si="120"/>
        <v>0</v>
      </c>
      <c r="L130" s="1260">
        <f t="shared" si="120"/>
        <v>0</v>
      </c>
      <c r="M130" s="1232">
        <f t="shared" si="120"/>
        <v>0</v>
      </c>
      <c r="N130" s="1233">
        <f t="shared" si="120"/>
        <v>0</v>
      </c>
      <c r="O130" s="1260">
        <f t="shared" si="120"/>
        <v>0</v>
      </c>
      <c r="P130" s="1232">
        <f t="shared" si="120"/>
        <v>0</v>
      </c>
      <c r="Q130" s="1233">
        <f t="shared" si="120"/>
        <v>0</v>
      </c>
      <c r="R130" s="1260">
        <f t="shared" si="120"/>
        <v>0</v>
      </c>
      <c r="S130" s="1232">
        <f t="shared" si="120"/>
        <v>0</v>
      </c>
      <c r="T130" s="1232">
        <f t="shared" si="120"/>
        <v>0</v>
      </c>
      <c r="U130" s="1233">
        <f t="shared" si="120"/>
        <v>0</v>
      </c>
      <c r="V130" s="1260">
        <f t="shared" si="120"/>
        <v>0</v>
      </c>
      <c r="W130" s="1234">
        <f t="shared" si="120"/>
        <v>0</v>
      </c>
    </row>
    <row r="131" spans="1:23" x14ac:dyDescent="0.2">
      <c r="A131" s="93"/>
      <c r="B131" s="106" t="s">
        <v>65</v>
      </c>
      <c r="C131" s="697" t="s">
        <v>14</v>
      </c>
      <c r="D131" s="1849"/>
      <c r="E131" s="1851"/>
      <c r="F131" s="707">
        <f>D131-E131</f>
        <v>0</v>
      </c>
      <c r="G131" s="2281"/>
      <c r="H131" s="1851"/>
      <c r="I131" s="707">
        <f>G131-H131</f>
        <v>0</v>
      </c>
      <c r="J131" s="1849"/>
      <c r="K131" s="1851"/>
      <c r="L131" s="707">
        <f>J131-K131</f>
        <v>0</v>
      </c>
      <c r="M131" s="2281"/>
      <c r="N131" s="1851"/>
      <c r="O131" s="707">
        <f>M131-N131</f>
        <v>0</v>
      </c>
      <c r="P131" s="1849"/>
      <c r="Q131" s="1851"/>
      <c r="R131" s="707">
        <f>P131-Q131</f>
        <v>0</v>
      </c>
      <c r="S131" s="1849"/>
      <c r="T131" s="1849"/>
      <c r="U131" s="1851"/>
      <c r="V131" s="2281"/>
      <c r="W131" s="2289"/>
    </row>
    <row r="132" spans="1:23" ht="17.25" customHeight="1" thickBot="1" x14ac:dyDescent="0.25">
      <c r="A132" s="787"/>
      <c r="B132" s="794" t="s">
        <v>70</v>
      </c>
      <c r="C132" s="795" t="s">
        <v>15</v>
      </c>
      <c r="D132" s="1879">
        <f>IF(D131=0,0,(E131*E132+F131*F132)/D131)</f>
        <v>0</v>
      </c>
      <c r="E132" s="1880"/>
      <c r="F132" s="1882"/>
      <c r="G132" s="2687">
        <f>IF(G131=0,0,(H132*H131+I132*I131)/G131)</f>
        <v>0</v>
      </c>
      <c r="H132" s="1880"/>
      <c r="I132" s="1881"/>
      <c r="J132" s="2444">
        <f>IF(J131=0,0,(K132*K131+L132*L131)/J131)</f>
        <v>0</v>
      </c>
      <c r="K132" s="1880"/>
      <c r="L132" s="1882"/>
      <c r="M132" s="2444">
        <f>IF(M131=0,0,(N132*N131+O132*O131)/M131)</f>
        <v>0</v>
      </c>
      <c r="N132" s="1880"/>
      <c r="O132" s="1881"/>
      <c r="P132" s="2444">
        <f>IF(P131=0,0,(Q132*Q131+R132*R131)/P131)</f>
        <v>0</v>
      </c>
      <c r="Q132" s="1880"/>
      <c r="R132" s="1882"/>
      <c r="S132" s="2263"/>
      <c r="T132" s="2263"/>
      <c r="U132" s="1880"/>
      <c r="V132" s="1881"/>
      <c r="W132" s="2292"/>
    </row>
    <row r="133" spans="1:23" ht="25.5" x14ac:dyDescent="0.2">
      <c r="A133" s="105">
        <v>10</v>
      </c>
      <c r="B133" s="125" t="s">
        <v>851</v>
      </c>
      <c r="C133" s="47" t="s">
        <v>42</v>
      </c>
      <c r="D133" s="257">
        <f t="shared" ref="D133:W133" si="121">D135*D136</f>
        <v>0</v>
      </c>
      <c r="E133" s="408">
        <f t="shared" ref="E133:R133" si="122">E135*E136</f>
        <v>0</v>
      </c>
      <c r="F133" s="249">
        <f t="shared" si="122"/>
        <v>0</v>
      </c>
      <c r="G133" s="347">
        <f t="shared" si="122"/>
        <v>0</v>
      </c>
      <c r="H133" s="408">
        <f t="shared" si="122"/>
        <v>0</v>
      </c>
      <c r="I133" s="347">
        <f t="shared" si="122"/>
        <v>0</v>
      </c>
      <c r="J133" s="257">
        <f t="shared" si="122"/>
        <v>0</v>
      </c>
      <c r="K133" s="408">
        <f t="shared" si="122"/>
        <v>0</v>
      </c>
      <c r="L133" s="249">
        <f t="shared" si="122"/>
        <v>0</v>
      </c>
      <c r="M133" s="347">
        <f t="shared" si="122"/>
        <v>0</v>
      </c>
      <c r="N133" s="408">
        <f t="shared" si="122"/>
        <v>0</v>
      </c>
      <c r="O133" s="347">
        <f t="shared" si="122"/>
        <v>0</v>
      </c>
      <c r="P133" s="257">
        <f t="shared" si="122"/>
        <v>0</v>
      </c>
      <c r="Q133" s="408">
        <f t="shared" si="122"/>
        <v>0</v>
      </c>
      <c r="R133" s="249">
        <f t="shared" si="122"/>
        <v>0</v>
      </c>
      <c r="S133" s="257">
        <f t="shared" si="121"/>
        <v>0</v>
      </c>
      <c r="T133" s="257">
        <f t="shared" si="121"/>
        <v>0</v>
      </c>
      <c r="U133" s="408">
        <f t="shared" si="121"/>
        <v>0</v>
      </c>
      <c r="V133" s="347">
        <f t="shared" si="121"/>
        <v>0</v>
      </c>
      <c r="W133" s="735">
        <f t="shared" si="121"/>
        <v>0</v>
      </c>
    </row>
    <row r="134" spans="1:23" ht="36" x14ac:dyDescent="0.2">
      <c r="A134" s="93"/>
      <c r="B134" s="106" t="s">
        <v>73</v>
      </c>
      <c r="C134" s="53" t="s">
        <v>451</v>
      </c>
      <c r="D134" s="1235">
        <f>IF(D93=0,0,D135/D93)</f>
        <v>0</v>
      </c>
      <c r="E134" s="1236">
        <f t="shared" ref="E134:W134" si="123">IF(E93=0,0,E135/E93)</f>
        <v>0</v>
      </c>
      <c r="F134" s="2690">
        <f t="shared" si="123"/>
        <v>0</v>
      </c>
      <c r="G134" s="1514">
        <f t="shared" si="123"/>
        <v>0</v>
      </c>
      <c r="H134" s="1236">
        <f t="shared" si="123"/>
        <v>0</v>
      </c>
      <c r="I134" s="1514">
        <f t="shared" si="123"/>
        <v>0</v>
      </c>
      <c r="J134" s="1235">
        <f t="shared" si="123"/>
        <v>0</v>
      </c>
      <c r="K134" s="1236">
        <f t="shared" si="123"/>
        <v>0</v>
      </c>
      <c r="L134" s="1514">
        <f t="shared" si="123"/>
        <v>0</v>
      </c>
      <c r="M134" s="1235">
        <f t="shared" si="123"/>
        <v>0</v>
      </c>
      <c r="N134" s="1236">
        <f t="shared" si="123"/>
        <v>0</v>
      </c>
      <c r="O134" s="1514">
        <f t="shared" si="123"/>
        <v>0</v>
      </c>
      <c r="P134" s="1235">
        <f t="shared" si="123"/>
        <v>0</v>
      </c>
      <c r="Q134" s="1236">
        <f t="shared" si="123"/>
        <v>0</v>
      </c>
      <c r="R134" s="1514">
        <f t="shared" si="123"/>
        <v>0</v>
      </c>
      <c r="S134" s="1235">
        <f t="shared" si="123"/>
        <v>0</v>
      </c>
      <c r="T134" s="1235">
        <f t="shared" si="123"/>
        <v>0</v>
      </c>
      <c r="U134" s="1236">
        <f t="shared" si="123"/>
        <v>0</v>
      </c>
      <c r="V134" s="1514">
        <f t="shared" si="123"/>
        <v>0</v>
      </c>
      <c r="W134" s="1237">
        <f t="shared" si="123"/>
        <v>0</v>
      </c>
    </row>
    <row r="135" spans="1:23" x14ac:dyDescent="0.2">
      <c r="A135" s="93"/>
      <c r="B135" s="106" t="s">
        <v>601</v>
      </c>
      <c r="C135" s="53" t="s">
        <v>6</v>
      </c>
      <c r="D135" s="1849"/>
      <c r="E135" s="1851"/>
      <c r="F135" s="2293">
        <f>D135-E135</f>
        <v>0</v>
      </c>
      <c r="G135" s="2281"/>
      <c r="H135" s="1851"/>
      <c r="I135" s="2293">
        <f>G135-H135</f>
        <v>0</v>
      </c>
      <c r="J135" s="1849"/>
      <c r="K135" s="1851"/>
      <c r="L135" s="2293">
        <f>J135-K135</f>
        <v>0</v>
      </c>
      <c r="M135" s="2281"/>
      <c r="N135" s="1851"/>
      <c r="O135" s="2293">
        <f>M135-N135</f>
        <v>0</v>
      </c>
      <c r="P135" s="1849"/>
      <c r="Q135" s="1851"/>
      <c r="R135" s="2293">
        <f>P135-Q135</f>
        <v>0</v>
      </c>
      <c r="S135" s="1849"/>
      <c r="T135" s="1849"/>
      <c r="U135" s="1851"/>
      <c r="V135" s="2281"/>
      <c r="W135" s="2289"/>
    </row>
    <row r="136" spans="1:23" ht="13.5" customHeight="1" x14ac:dyDescent="0.2">
      <c r="A136" s="93"/>
      <c r="B136" s="106" t="s">
        <v>161</v>
      </c>
      <c r="C136" s="53" t="s">
        <v>66</v>
      </c>
      <c r="D136" s="2239"/>
      <c r="E136" s="718">
        <f>D136</f>
        <v>0</v>
      </c>
      <c r="F136" s="1528">
        <f>D136</f>
        <v>0</v>
      </c>
      <c r="G136" s="2246"/>
      <c r="H136" s="718">
        <f>G136</f>
        <v>0</v>
      </c>
      <c r="I136" s="1528">
        <f>G136</f>
        <v>0</v>
      </c>
      <c r="J136" s="2239"/>
      <c r="K136" s="718">
        <f>J136</f>
        <v>0</v>
      </c>
      <c r="L136" s="1528">
        <f>J136</f>
        <v>0</v>
      </c>
      <c r="M136" s="2246"/>
      <c r="N136" s="718">
        <f>M136</f>
        <v>0</v>
      </c>
      <c r="O136" s="1528">
        <f>M136</f>
        <v>0</v>
      </c>
      <c r="P136" s="2239"/>
      <c r="Q136" s="718">
        <f>P136</f>
        <v>0</v>
      </c>
      <c r="R136" s="1528">
        <f>P136</f>
        <v>0</v>
      </c>
      <c r="S136" s="2239"/>
      <c r="T136" s="2239"/>
      <c r="U136" s="2245"/>
      <c r="V136" s="2246"/>
      <c r="W136" s="2291"/>
    </row>
    <row r="137" spans="1:23" ht="25.5" x14ac:dyDescent="0.2">
      <c r="A137" s="95">
        <v>11</v>
      </c>
      <c r="B137" s="107" t="s">
        <v>91</v>
      </c>
      <c r="C137" s="48" t="s">
        <v>42</v>
      </c>
      <c r="D137" s="712">
        <f>D139*D140</f>
        <v>0</v>
      </c>
      <c r="E137" s="689">
        <f t="shared" ref="E137:R137" si="124">E139*E140</f>
        <v>0</v>
      </c>
      <c r="F137" s="1513">
        <f t="shared" si="124"/>
        <v>0</v>
      </c>
      <c r="G137" s="881">
        <f t="shared" si="124"/>
        <v>0</v>
      </c>
      <c r="H137" s="689">
        <f t="shared" si="124"/>
        <v>0</v>
      </c>
      <c r="I137" s="881">
        <f t="shared" si="124"/>
        <v>0</v>
      </c>
      <c r="J137" s="712">
        <f t="shared" si="124"/>
        <v>0</v>
      </c>
      <c r="K137" s="689">
        <f t="shared" si="124"/>
        <v>0</v>
      </c>
      <c r="L137" s="1513">
        <f t="shared" si="124"/>
        <v>0</v>
      </c>
      <c r="M137" s="881">
        <f t="shared" si="124"/>
        <v>0</v>
      </c>
      <c r="N137" s="689">
        <f t="shared" si="124"/>
        <v>0</v>
      </c>
      <c r="O137" s="881">
        <f t="shared" si="124"/>
        <v>0</v>
      </c>
      <c r="P137" s="712">
        <f t="shared" si="124"/>
        <v>0</v>
      </c>
      <c r="Q137" s="689">
        <f t="shared" si="124"/>
        <v>0</v>
      </c>
      <c r="R137" s="1513">
        <f t="shared" si="124"/>
        <v>0</v>
      </c>
      <c r="S137" s="712">
        <f t="shared" ref="S137:W137" si="125">S139*S140</f>
        <v>0</v>
      </c>
      <c r="T137" s="712">
        <f t="shared" si="125"/>
        <v>0</v>
      </c>
      <c r="U137" s="689">
        <f t="shared" si="125"/>
        <v>0</v>
      </c>
      <c r="V137" s="881">
        <f t="shared" si="125"/>
        <v>0</v>
      </c>
      <c r="W137" s="706">
        <f t="shared" si="125"/>
        <v>0</v>
      </c>
    </row>
    <row r="138" spans="1:23" ht="36" x14ac:dyDescent="0.2">
      <c r="A138" s="93"/>
      <c r="B138" s="106" t="s">
        <v>72</v>
      </c>
      <c r="C138" s="53" t="s">
        <v>452</v>
      </c>
      <c r="D138" s="1235">
        <f>IF(D93=0,0,D139/D93)</f>
        <v>0</v>
      </c>
      <c r="E138" s="1236">
        <f t="shared" ref="E138:W138" si="126">IF(E93=0,0,E139/E93)</f>
        <v>0</v>
      </c>
      <c r="F138" s="2690">
        <f t="shared" si="126"/>
        <v>0</v>
      </c>
      <c r="G138" s="1514">
        <f t="shared" si="126"/>
        <v>0</v>
      </c>
      <c r="H138" s="1236">
        <f t="shared" si="126"/>
        <v>0</v>
      </c>
      <c r="I138" s="1514">
        <f t="shared" si="126"/>
        <v>0</v>
      </c>
      <c r="J138" s="1235">
        <f t="shared" si="126"/>
        <v>0</v>
      </c>
      <c r="K138" s="1236">
        <f t="shared" si="126"/>
        <v>0</v>
      </c>
      <c r="L138" s="1514">
        <f t="shared" si="126"/>
        <v>0</v>
      </c>
      <c r="M138" s="1235">
        <f t="shared" si="126"/>
        <v>0</v>
      </c>
      <c r="N138" s="1236">
        <f t="shared" si="126"/>
        <v>0</v>
      </c>
      <c r="O138" s="1514">
        <f t="shared" si="126"/>
        <v>0</v>
      </c>
      <c r="P138" s="1235">
        <f t="shared" si="126"/>
        <v>0</v>
      </c>
      <c r="Q138" s="1236">
        <f t="shared" si="126"/>
        <v>0</v>
      </c>
      <c r="R138" s="1514">
        <f t="shared" si="126"/>
        <v>0</v>
      </c>
      <c r="S138" s="1235">
        <f t="shared" si="126"/>
        <v>0</v>
      </c>
      <c r="T138" s="1235">
        <f>IF(T93=0,0,T139/T93)</f>
        <v>0</v>
      </c>
      <c r="U138" s="1236">
        <f t="shared" si="126"/>
        <v>0</v>
      </c>
      <c r="V138" s="1514">
        <f t="shared" si="126"/>
        <v>0</v>
      </c>
      <c r="W138" s="1237">
        <f t="shared" si="126"/>
        <v>0</v>
      </c>
    </row>
    <row r="139" spans="1:23" x14ac:dyDescent="0.2">
      <c r="A139" s="93"/>
      <c r="B139" s="106" t="s">
        <v>602</v>
      </c>
      <c r="C139" s="53" t="s">
        <v>6</v>
      </c>
      <c r="D139" s="1849"/>
      <c r="E139" s="1851"/>
      <c r="F139" s="2293">
        <f>D139-E139</f>
        <v>0</v>
      </c>
      <c r="G139" s="2281"/>
      <c r="H139" s="1851"/>
      <c r="I139" s="2293">
        <f>G139-H139</f>
        <v>0</v>
      </c>
      <c r="J139" s="1849"/>
      <c r="K139" s="1851"/>
      <c r="L139" s="2293">
        <f>J139-K139</f>
        <v>0</v>
      </c>
      <c r="M139" s="2281"/>
      <c r="N139" s="1851"/>
      <c r="O139" s="2293">
        <f>M139-N139</f>
        <v>0</v>
      </c>
      <c r="P139" s="1849"/>
      <c r="Q139" s="1851"/>
      <c r="R139" s="2293">
        <f>P139-Q139</f>
        <v>0</v>
      </c>
      <c r="S139" s="1849"/>
      <c r="T139" s="1849"/>
      <c r="U139" s="1851"/>
      <c r="V139" s="2281"/>
      <c r="W139" s="2289"/>
    </row>
    <row r="140" spans="1:23" x14ac:dyDescent="0.2">
      <c r="A140" s="93"/>
      <c r="B140" s="106" t="s">
        <v>71</v>
      </c>
      <c r="C140" s="53" t="s">
        <v>66</v>
      </c>
      <c r="D140" s="2239"/>
      <c r="E140" s="718">
        <f>D140</f>
        <v>0</v>
      </c>
      <c r="F140" s="1528">
        <f>D140</f>
        <v>0</v>
      </c>
      <c r="G140" s="2246"/>
      <c r="H140" s="718">
        <f>G140</f>
        <v>0</v>
      </c>
      <c r="I140" s="1528">
        <f>G140</f>
        <v>0</v>
      </c>
      <c r="J140" s="2239"/>
      <c r="K140" s="718">
        <f>J140</f>
        <v>0</v>
      </c>
      <c r="L140" s="1528">
        <f>J140</f>
        <v>0</v>
      </c>
      <c r="M140" s="2246"/>
      <c r="N140" s="718">
        <f>M140</f>
        <v>0</v>
      </c>
      <c r="O140" s="1528">
        <f>M140</f>
        <v>0</v>
      </c>
      <c r="P140" s="2239"/>
      <c r="Q140" s="718">
        <f>P140</f>
        <v>0</v>
      </c>
      <c r="R140" s="1528">
        <f>P140</f>
        <v>0</v>
      </c>
      <c r="S140" s="2239"/>
      <c r="T140" s="2239"/>
      <c r="U140" s="2245"/>
      <c r="V140" s="2246"/>
      <c r="W140" s="2291"/>
    </row>
    <row r="141" spans="1:23" x14ac:dyDescent="0.2">
      <c r="A141" s="95">
        <v>12</v>
      </c>
      <c r="B141" s="108" t="s">
        <v>67</v>
      </c>
      <c r="C141" s="48" t="s">
        <v>42</v>
      </c>
      <c r="D141" s="712">
        <f t="shared" ref="D141:W141" si="127">D143*D144</f>
        <v>0</v>
      </c>
      <c r="E141" s="689">
        <f t="shared" ref="E141:R141" si="128">E143*E144</f>
        <v>0</v>
      </c>
      <c r="F141" s="1513">
        <f>F143*F144</f>
        <v>0</v>
      </c>
      <c r="G141" s="881">
        <f t="shared" si="128"/>
        <v>0</v>
      </c>
      <c r="H141" s="689">
        <f t="shared" si="128"/>
        <v>0</v>
      </c>
      <c r="I141" s="881">
        <f t="shared" si="128"/>
        <v>0</v>
      </c>
      <c r="J141" s="712">
        <f t="shared" si="128"/>
        <v>0</v>
      </c>
      <c r="K141" s="689">
        <f t="shared" si="128"/>
        <v>0</v>
      </c>
      <c r="L141" s="1513">
        <f t="shared" si="128"/>
        <v>0</v>
      </c>
      <c r="M141" s="881">
        <f t="shared" si="128"/>
        <v>0</v>
      </c>
      <c r="N141" s="689">
        <f t="shared" si="128"/>
        <v>0</v>
      </c>
      <c r="O141" s="881">
        <f t="shared" si="128"/>
        <v>0</v>
      </c>
      <c r="P141" s="712">
        <f t="shared" si="128"/>
        <v>0</v>
      </c>
      <c r="Q141" s="689">
        <f t="shared" si="128"/>
        <v>0</v>
      </c>
      <c r="R141" s="1513">
        <f t="shared" si="128"/>
        <v>0</v>
      </c>
      <c r="S141" s="712">
        <f t="shared" si="127"/>
        <v>0</v>
      </c>
      <c r="T141" s="712">
        <f t="shared" si="127"/>
        <v>0</v>
      </c>
      <c r="U141" s="689">
        <f t="shared" si="127"/>
        <v>0</v>
      </c>
      <c r="V141" s="881">
        <f t="shared" si="127"/>
        <v>0</v>
      </c>
      <c r="W141" s="706">
        <f t="shared" si="127"/>
        <v>0</v>
      </c>
    </row>
    <row r="142" spans="1:23" ht="36" x14ac:dyDescent="0.2">
      <c r="A142" s="93"/>
      <c r="B142" s="106" t="s">
        <v>74</v>
      </c>
      <c r="C142" s="53" t="s">
        <v>453</v>
      </c>
      <c r="D142" s="699">
        <f>IF(D93=0,0,D143/D93)</f>
        <v>0</v>
      </c>
      <c r="E142" s="718">
        <f t="shared" ref="E142:W142" si="129">IF(E93=0,0,E143/E93)</f>
        <v>0</v>
      </c>
      <c r="F142" s="1528">
        <f t="shared" si="129"/>
        <v>0</v>
      </c>
      <c r="G142" s="1515">
        <f t="shared" si="129"/>
        <v>0</v>
      </c>
      <c r="H142" s="718">
        <f t="shared" si="129"/>
        <v>0</v>
      </c>
      <c r="I142" s="1515">
        <f t="shared" si="129"/>
        <v>0</v>
      </c>
      <c r="J142" s="699">
        <f t="shared" si="129"/>
        <v>0</v>
      </c>
      <c r="K142" s="718">
        <f t="shared" si="129"/>
        <v>0</v>
      </c>
      <c r="L142" s="1515">
        <f t="shared" si="129"/>
        <v>0</v>
      </c>
      <c r="M142" s="699">
        <f t="shared" si="129"/>
        <v>0</v>
      </c>
      <c r="N142" s="718">
        <f t="shared" si="129"/>
        <v>0</v>
      </c>
      <c r="O142" s="1515">
        <f t="shared" si="129"/>
        <v>0</v>
      </c>
      <c r="P142" s="699">
        <f t="shared" si="129"/>
        <v>0</v>
      </c>
      <c r="Q142" s="718">
        <f t="shared" si="129"/>
        <v>0</v>
      </c>
      <c r="R142" s="1515">
        <f t="shared" si="129"/>
        <v>0</v>
      </c>
      <c r="S142" s="699">
        <f t="shared" si="129"/>
        <v>0</v>
      </c>
      <c r="T142" s="699">
        <f t="shared" si="129"/>
        <v>0</v>
      </c>
      <c r="U142" s="718">
        <f t="shared" si="129"/>
        <v>0</v>
      </c>
      <c r="V142" s="1515">
        <f t="shared" si="129"/>
        <v>0</v>
      </c>
      <c r="W142" s="720">
        <f t="shared" si="129"/>
        <v>0</v>
      </c>
    </row>
    <row r="143" spans="1:23" x14ac:dyDescent="0.2">
      <c r="A143" s="93"/>
      <c r="B143" s="106" t="s">
        <v>603</v>
      </c>
      <c r="C143" s="53" t="s">
        <v>6</v>
      </c>
      <c r="D143" s="1849"/>
      <c r="E143" s="1851"/>
      <c r="F143" s="2293">
        <f>D143-E143</f>
        <v>0</v>
      </c>
      <c r="G143" s="2281"/>
      <c r="H143" s="1851"/>
      <c r="I143" s="2293">
        <f>G143-H143</f>
        <v>0</v>
      </c>
      <c r="J143" s="1849"/>
      <c r="K143" s="1851"/>
      <c r="L143" s="2293">
        <f>J143-K143</f>
        <v>0</v>
      </c>
      <c r="M143" s="2281"/>
      <c r="N143" s="1851"/>
      <c r="O143" s="2293">
        <f>M143-N143</f>
        <v>0</v>
      </c>
      <c r="P143" s="1849"/>
      <c r="Q143" s="1851"/>
      <c r="R143" s="2293">
        <f>P143-Q143</f>
        <v>0</v>
      </c>
      <c r="S143" s="1849"/>
      <c r="T143" s="1849"/>
      <c r="U143" s="1851"/>
      <c r="V143" s="2281"/>
      <c r="W143" s="2289"/>
    </row>
    <row r="144" spans="1:23" ht="13.5" thickBot="1" x14ac:dyDescent="0.25">
      <c r="A144" s="101"/>
      <c r="B144" s="783" t="s">
        <v>160</v>
      </c>
      <c r="C144" s="334" t="s">
        <v>66</v>
      </c>
      <c r="D144" s="2294"/>
      <c r="E144" s="718">
        <f>D144</f>
        <v>0</v>
      </c>
      <c r="F144" s="1528">
        <f>D144</f>
        <v>0</v>
      </c>
      <c r="G144" s="2295"/>
      <c r="H144" s="718">
        <f>G144</f>
        <v>0</v>
      </c>
      <c r="I144" s="1528">
        <f>G144</f>
        <v>0</v>
      </c>
      <c r="J144" s="2294"/>
      <c r="K144" s="718">
        <f>J144</f>
        <v>0</v>
      </c>
      <c r="L144" s="1528">
        <f>J144</f>
        <v>0</v>
      </c>
      <c r="M144" s="2295"/>
      <c r="N144" s="718">
        <f>M144</f>
        <v>0</v>
      </c>
      <c r="O144" s="1528">
        <f>M144</f>
        <v>0</v>
      </c>
      <c r="P144" s="2294"/>
      <c r="Q144" s="718">
        <f>P144</f>
        <v>0</v>
      </c>
      <c r="R144" s="1528">
        <f>P144</f>
        <v>0</v>
      </c>
      <c r="S144" s="2294"/>
      <c r="T144" s="2294"/>
      <c r="U144" s="2267"/>
      <c r="V144" s="2295"/>
      <c r="W144" s="2296"/>
    </row>
    <row r="145" spans="1:23" ht="26.25" thickBot="1" x14ac:dyDescent="0.25">
      <c r="A145" s="895">
        <v>13</v>
      </c>
      <c r="B145" s="779" t="s">
        <v>185</v>
      </c>
      <c r="C145" s="310" t="s">
        <v>42</v>
      </c>
      <c r="D145" s="626">
        <f t="shared" ref="D145:W145" si="130">D133+D137+D141</f>
        <v>0</v>
      </c>
      <c r="E145" s="383">
        <f t="shared" ref="E145:R145" si="131">E133+E137+E141</f>
        <v>0</v>
      </c>
      <c r="F145" s="378">
        <f t="shared" si="131"/>
        <v>0</v>
      </c>
      <c r="G145" s="379">
        <f t="shared" si="131"/>
        <v>0</v>
      </c>
      <c r="H145" s="383">
        <f t="shared" si="131"/>
        <v>0</v>
      </c>
      <c r="I145" s="379">
        <f t="shared" si="131"/>
        <v>0</v>
      </c>
      <c r="J145" s="626">
        <f t="shared" si="131"/>
        <v>0</v>
      </c>
      <c r="K145" s="383">
        <f t="shared" si="131"/>
        <v>0</v>
      </c>
      <c r="L145" s="378">
        <f t="shared" si="131"/>
        <v>0</v>
      </c>
      <c r="M145" s="379">
        <f t="shared" si="131"/>
        <v>0</v>
      </c>
      <c r="N145" s="383">
        <f t="shared" si="131"/>
        <v>0</v>
      </c>
      <c r="O145" s="379">
        <f t="shared" si="131"/>
        <v>0</v>
      </c>
      <c r="P145" s="626">
        <f t="shared" si="131"/>
        <v>0</v>
      </c>
      <c r="Q145" s="383">
        <f t="shared" si="131"/>
        <v>0</v>
      </c>
      <c r="R145" s="378">
        <f t="shared" si="131"/>
        <v>0</v>
      </c>
      <c r="S145" s="626">
        <f t="shared" si="130"/>
        <v>0</v>
      </c>
      <c r="T145" s="626">
        <f t="shared" si="130"/>
        <v>0</v>
      </c>
      <c r="U145" s="383">
        <f t="shared" si="130"/>
        <v>0</v>
      </c>
      <c r="V145" s="379">
        <f t="shared" si="130"/>
        <v>0</v>
      </c>
      <c r="W145" s="781">
        <f t="shared" si="130"/>
        <v>0</v>
      </c>
    </row>
    <row r="146" spans="1:23" x14ac:dyDescent="0.2">
      <c r="A146" s="896">
        <v>14</v>
      </c>
      <c r="B146" s="1549" t="s">
        <v>510</v>
      </c>
      <c r="C146" s="335" t="s">
        <v>61</v>
      </c>
      <c r="D146" s="590">
        <f>D147*D148</f>
        <v>0</v>
      </c>
      <c r="E146" s="589">
        <f>E147*E148</f>
        <v>0</v>
      </c>
      <c r="F146" s="250">
        <f t="shared" ref="F146:R146" si="132">F147*F148</f>
        <v>0</v>
      </c>
      <c r="G146" s="591">
        <f t="shared" si="132"/>
        <v>0</v>
      </c>
      <c r="H146" s="589">
        <f t="shared" si="132"/>
        <v>0</v>
      </c>
      <c r="I146" s="591">
        <f t="shared" si="132"/>
        <v>0</v>
      </c>
      <c r="J146" s="590">
        <f t="shared" si="132"/>
        <v>0</v>
      </c>
      <c r="K146" s="589">
        <f t="shared" si="132"/>
        <v>0</v>
      </c>
      <c r="L146" s="250">
        <f t="shared" si="132"/>
        <v>0</v>
      </c>
      <c r="M146" s="591">
        <f t="shared" si="132"/>
        <v>0</v>
      </c>
      <c r="N146" s="589">
        <f t="shared" si="132"/>
        <v>0</v>
      </c>
      <c r="O146" s="591">
        <f t="shared" si="132"/>
        <v>0</v>
      </c>
      <c r="P146" s="590">
        <f t="shared" si="132"/>
        <v>0</v>
      </c>
      <c r="Q146" s="589">
        <f t="shared" si="132"/>
        <v>0</v>
      </c>
      <c r="R146" s="250">
        <f t="shared" si="132"/>
        <v>0</v>
      </c>
      <c r="S146" s="1555"/>
      <c r="T146" s="1556"/>
      <c r="U146" s="1228"/>
      <c r="V146" s="2620"/>
      <c r="W146" s="1557"/>
    </row>
    <row r="147" spans="1:23" x14ac:dyDescent="0.2">
      <c r="A147" s="104"/>
      <c r="B147" s="796" t="s">
        <v>174</v>
      </c>
      <c r="C147" s="797" t="s">
        <v>43</v>
      </c>
      <c r="D147" s="1890"/>
      <c r="E147" s="1891"/>
      <c r="F147" s="2270">
        <f>D147-E147</f>
        <v>0</v>
      </c>
      <c r="G147" s="2280"/>
      <c r="H147" s="1891"/>
      <c r="I147" s="2270">
        <f>G147-H147</f>
        <v>0</v>
      </c>
      <c r="J147" s="1890"/>
      <c r="K147" s="1891"/>
      <c r="L147" s="2270">
        <f>J147-K147</f>
        <v>0</v>
      </c>
      <c r="M147" s="2280"/>
      <c r="N147" s="1891"/>
      <c r="O147" s="2270">
        <f>M147-N147</f>
        <v>0</v>
      </c>
      <c r="P147" s="1890"/>
      <c r="Q147" s="1891"/>
      <c r="R147" s="882">
        <f>P147-Q147</f>
        <v>0</v>
      </c>
      <c r="S147" s="1106"/>
      <c r="T147" s="313"/>
      <c r="U147" s="314"/>
      <c r="V147" s="722"/>
      <c r="W147" s="1097"/>
    </row>
    <row r="148" spans="1:23" ht="13.5" thickBot="1" x14ac:dyDescent="0.25">
      <c r="A148" s="787"/>
      <c r="B148" s="788" t="s">
        <v>175</v>
      </c>
      <c r="C148" s="789" t="s">
        <v>176</v>
      </c>
      <c r="D148" s="2271"/>
      <c r="E148" s="726">
        <f>D148</f>
        <v>0</v>
      </c>
      <c r="F148" s="799">
        <f>D148</f>
        <v>0</v>
      </c>
      <c r="G148" s="1854"/>
      <c r="H148" s="726">
        <f>G148</f>
        <v>0</v>
      </c>
      <c r="I148" s="799">
        <f>G148</f>
        <v>0</v>
      </c>
      <c r="J148" s="2271"/>
      <c r="K148" s="726">
        <f>J148</f>
        <v>0</v>
      </c>
      <c r="L148" s="799">
        <f>J148</f>
        <v>0</v>
      </c>
      <c r="M148" s="1854"/>
      <c r="N148" s="726">
        <f>M148</f>
        <v>0</v>
      </c>
      <c r="O148" s="799">
        <f>M148</f>
        <v>0</v>
      </c>
      <c r="P148" s="2271"/>
      <c r="Q148" s="726">
        <f>P148</f>
        <v>0</v>
      </c>
      <c r="R148" s="799">
        <f>P148</f>
        <v>0</v>
      </c>
      <c r="S148" s="1122"/>
      <c r="T148" s="1122"/>
      <c r="U148" s="1124"/>
      <c r="V148" s="1145"/>
      <c r="W148" s="1125"/>
    </row>
    <row r="149" spans="1:23" s="35" customFormat="1" ht="18.75" customHeight="1" thickBot="1" x14ac:dyDescent="0.25">
      <c r="A149" s="895">
        <v>15</v>
      </c>
      <c r="B149" s="779" t="s">
        <v>513</v>
      </c>
      <c r="C149" s="310" t="s">
        <v>61</v>
      </c>
      <c r="D149" s="2272"/>
      <c r="E149" s="1868"/>
      <c r="F149" s="1538">
        <f>IF(E149=0,0,D149-E149)</f>
        <v>0</v>
      </c>
      <c r="G149" s="2283"/>
      <c r="H149" s="1868"/>
      <c r="I149" s="1538">
        <f>IF(H149=0,0,G149-H149)</f>
        <v>0</v>
      </c>
      <c r="J149" s="2272"/>
      <c r="K149" s="1868"/>
      <c r="L149" s="1538">
        <f>IF(K149=0,0,J149-K149)</f>
        <v>0</v>
      </c>
      <c r="M149" s="2283"/>
      <c r="N149" s="1868"/>
      <c r="O149" s="1538">
        <f>IF(N149=0,0,M149-N149)</f>
        <v>0</v>
      </c>
      <c r="P149" s="2272"/>
      <c r="Q149" s="1868"/>
      <c r="R149" s="1538">
        <f>IF(Q149=0,0,P149-Q149)</f>
        <v>0</v>
      </c>
      <c r="S149" s="2272"/>
      <c r="T149" s="2272"/>
      <c r="U149" s="1868"/>
      <c r="V149" s="2274"/>
      <c r="W149" s="2297"/>
    </row>
    <row r="150" spans="1:23" s="35" customFormat="1" ht="18" customHeight="1" x14ac:dyDescent="0.2">
      <c r="A150" s="105">
        <v>16</v>
      </c>
      <c r="B150" s="784" t="s">
        <v>7</v>
      </c>
      <c r="C150" s="750" t="s">
        <v>45</v>
      </c>
      <c r="D150" s="2550">
        <f>A10_Personal!F58</f>
        <v>0</v>
      </c>
      <c r="E150" s="2558">
        <f>IF(D94=0,0,E94/D94*D150)</f>
        <v>0</v>
      </c>
      <c r="F150" s="2776">
        <f>IF(E150=0,0,D150-E150)</f>
        <v>0</v>
      </c>
      <c r="G150" s="2555">
        <f>A10_Personal!G58</f>
        <v>0</v>
      </c>
      <c r="H150" s="2558">
        <f>IF(G94=0,0,H94/G94*G150)</f>
        <v>0</v>
      </c>
      <c r="I150" s="2776">
        <f>IF(H150=0,0,G150-H150)</f>
        <v>0</v>
      </c>
      <c r="J150" s="2556">
        <f>A10_Personal!H58</f>
        <v>0</v>
      </c>
      <c r="K150" s="2558">
        <f>IF(J94=0,0,K94/J94*J150)</f>
        <v>0</v>
      </c>
      <c r="L150" s="2776">
        <f>IF(K150=0,0,J150-K150)</f>
        <v>0</v>
      </c>
      <c r="M150" s="2555">
        <f>A10_Personal!I58</f>
        <v>0</v>
      </c>
      <c r="N150" s="2558">
        <f>IF(M94=0,0,N94/M94*M150)</f>
        <v>0</v>
      </c>
      <c r="O150" s="2776">
        <f>IF(N150=0,0,M150-N150)</f>
        <v>0</v>
      </c>
      <c r="P150" s="2550">
        <f>A10_Personal!J58</f>
        <v>0</v>
      </c>
      <c r="Q150" s="2558">
        <f>IF(P94=0,0,Q94/P94*P150)</f>
        <v>0</v>
      </c>
      <c r="R150" s="2776">
        <f>IF(Q150=0,0,P150-Q150)</f>
        <v>0</v>
      </c>
      <c r="S150" s="2553">
        <f>A10_Personal!K58</f>
        <v>0</v>
      </c>
      <c r="T150" s="2556">
        <f>A10_Personal!L58</f>
        <v>0</v>
      </c>
      <c r="U150" s="2554">
        <f>A10_Personal!M58</f>
        <v>0</v>
      </c>
      <c r="V150" s="2555">
        <f>A10_Personal!N58</f>
        <v>0</v>
      </c>
      <c r="W150" s="2557">
        <f>A10_Personal!O58</f>
        <v>0</v>
      </c>
    </row>
    <row r="151" spans="1:23" s="35" customFormat="1" ht="24.75" thickBot="1" x14ac:dyDescent="0.25">
      <c r="A151" s="92">
        <v>17</v>
      </c>
      <c r="B151" s="109" t="s">
        <v>653</v>
      </c>
      <c r="C151" s="49" t="s">
        <v>165</v>
      </c>
      <c r="D151" s="2625">
        <f>A10_Personal!F75</f>
        <v>0</v>
      </c>
      <c r="E151" s="2626">
        <f>D151</f>
        <v>0</v>
      </c>
      <c r="F151" s="2631">
        <f>D151</f>
        <v>0</v>
      </c>
      <c r="G151" s="2627">
        <f>A10_Personal!G75</f>
        <v>0</v>
      </c>
      <c r="H151" s="2626">
        <f>G151</f>
        <v>0</v>
      </c>
      <c r="I151" s="2627">
        <f>G151</f>
        <v>0</v>
      </c>
      <c r="J151" s="2625">
        <f>A10_Personal!H75</f>
        <v>0</v>
      </c>
      <c r="K151" s="2626">
        <f>J151</f>
        <v>0</v>
      </c>
      <c r="L151" s="2628">
        <f>J151</f>
        <v>0</v>
      </c>
      <c r="M151" s="2627">
        <f>A10_Personal!I75</f>
        <v>0</v>
      </c>
      <c r="N151" s="2626">
        <f>M151</f>
        <v>0</v>
      </c>
      <c r="O151" s="2627">
        <f>M151</f>
        <v>0</v>
      </c>
      <c r="P151" s="2625">
        <f>A10_Personal!J75</f>
        <v>0</v>
      </c>
      <c r="Q151" s="2626">
        <f>P151</f>
        <v>0</v>
      </c>
      <c r="R151" s="2628">
        <f>P151</f>
        <v>0</v>
      </c>
      <c r="S151" s="2625">
        <f>A10_Personal!K75</f>
        <v>0</v>
      </c>
      <c r="T151" s="2625">
        <f>A10_Personal!L75</f>
        <v>0</v>
      </c>
      <c r="U151" s="2626">
        <f>A10_Personal!M75</f>
        <v>0</v>
      </c>
      <c r="V151" s="2627">
        <f>A10_Personal!N75</f>
        <v>0</v>
      </c>
      <c r="W151" s="2631">
        <f>A10_Personal!O75</f>
        <v>0</v>
      </c>
    </row>
    <row r="152" spans="1:23" x14ac:dyDescent="0.2">
      <c r="B152" s="526" t="s">
        <v>44</v>
      </c>
      <c r="C152" s="522"/>
    </row>
    <row r="153" spans="1:23" x14ac:dyDescent="0.2">
      <c r="B153" s="530" t="s">
        <v>740</v>
      </c>
      <c r="C153" s="531"/>
    </row>
    <row r="154" spans="1:23" x14ac:dyDescent="0.2">
      <c r="B154" s="1561" t="s">
        <v>767</v>
      </c>
      <c r="C154" s="532"/>
    </row>
    <row r="155" spans="1:23" ht="14.25" customHeight="1" x14ac:dyDescent="0.2">
      <c r="B155" s="3051" t="s">
        <v>766</v>
      </c>
      <c r="C155" s="3051"/>
    </row>
    <row r="156" spans="1:23" x14ac:dyDescent="0.2">
      <c r="B156" s="522" t="s">
        <v>426</v>
      </c>
      <c r="C156" s="522"/>
    </row>
    <row r="157" spans="1:23" x14ac:dyDescent="0.2">
      <c r="B157" s="1722"/>
      <c r="C157" s="522"/>
    </row>
    <row r="158" spans="1:23" ht="15.75" thickBot="1" x14ac:dyDescent="0.3">
      <c r="B158" s="1423" t="s">
        <v>646</v>
      </c>
      <c r="W158" s="283"/>
    </row>
    <row r="159" spans="1:23" ht="15" thickBot="1" x14ac:dyDescent="0.25">
      <c r="D159" s="1562">
        <v>3</v>
      </c>
      <c r="W159" s="1725" t="s">
        <v>649</v>
      </c>
    </row>
    <row r="160" spans="1:23" ht="18.75" thickBot="1" x14ac:dyDescent="0.25">
      <c r="A160" s="2820" t="s">
        <v>11</v>
      </c>
      <c r="B160" s="2823" t="s">
        <v>103</v>
      </c>
      <c r="C160" s="2826" t="s">
        <v>5</v>
      </c>
      <c r="D160" s="50"/>
      <c r="E160" s="212"/>
      <c r="F160" s="212"/>
      <c r="G160" s="212"/>
      <c r="H160" s="212"/>
      <c r="I160" s="212"/>
      <c r="J160" s="212"/>
      <c r="K160" s="212"/>
      <c r="L160" s="1606" t="s">
        <v>660</v>
      </c>
      <c r="M160" s="1606"/>
      <c r="N160" s="1606"/>
      <c r="O160" s="1606"/>
      <c r="P160" s="1606"/>
      <c r="Q160" s="1606"/>
      <c r="R160" s="1606"/>
      <c r="S160" s="1611">
        <f t="shared" ref="S160" si="133">$C$2</f>
        <v>2026</v>
      </c>
      <c r="T160" s="1610"/>
      <c r="U160" s="1610"/>
      <c r="V160" s="1606"/>
      <c r="W160" s="544"/>
    </row>
    <row r="161" spans="1:23" ht="15" customHeight="1" thickBot="1" x14ac:dyDescent="0.25">
      <c r="A161" s="2821"/>
      <c r="B161" s="2824"/>
      <c r="C161" s="3053"/>
      <c r="D161" s="3054" t="s">
        <v>283</v>
      </c>
      <c r="E161" s="3055"/>
      <c r="F161" s="3056"/>
      <c r="G161" s="2855" t="s">
        <v>331</v>
      </c>
      <c r="H161" s="2855"/>
      <c r="I161" s="2855"/>
      <c r="J161" s="2855"/>
      <c r="K161" s="2855"/>
      <c r="L161" s="2855"/>
      <c r="M161" s="2855"/>
      <c r="N161" s="2855"/>
      <c r="O161" s="2855"/>
      <c r="P161" s="2855"/>
      <c r="Q161" s="2855"/>
      <c r="R161" s="2856"/>
      <c r="S161" s="2823" t="s">
        <v>4</v>
      </c>
      <c r="T161" s="3063" t="s">
        <v>332</v>
      </c>
      <c r="U161" s="3064"/>
      <c r="V161" s="3064"/>
      <c r="W161" s="3065"/>
    </row>
    <row r="162" spans="1:23" ht="15.75" customHeight="1" thickBot="1" x14ac:dyDescent="0.25">
      <c r="A162" s="2821"/>
      <c r="B162" s="2824"/>
      <c r="C162" s="3053"/>
      <c r="D162" s="3057"/>
      <c r="E162" s="3058"/>
      <c r="F162" s="3059"/>
      <c r="G162" s="2855" t="str">
        <f>G8</f>
        <v>CT/CTZ</v>
      </c>
      <c r="H162" s="2855"/>
      <c r="I162" s="2856"/>
      <c r="J162" s="2873" t="str">
        <f>J8</f>
        <v>CT cvartal</v>
      </c>
      <c r="K162" s="2855"/>
      <c r="L162" s="2856"/>
      <c r="M162" s="2873" t="str">
        <f>M8</f>
        <v>CT imobil/scară</v>
      </c>
      <c r="N162" s="2855"/>
      <c r="O162" s="2856"/>
      <c r="P162" s="2873" t="str">
        <f>P8</f>
        <v>CT alt tip ...</v>
      </c>
      <c r="Q162" s="2855"/>
      <c r="R162" s="2856"/>
      <c r="S162" s="2824"/>
      <c r="T162" s="3066"/>
      <c r="U162" s="3067"/>
      <c r="V162" s="3067"/>
      <c r="W162" s="3068"/>
    </row>
    <row r="163" spans="1:23" ht="23.25" thickBot="1" x14ac:dyDescent="0.25">
      <c r="A163" s="3052"/>
      <c r="B163" s="2961"/>
      <c r="C163" s="3053"/>
      <c r="D163" s="2610" t="s">
        <v>12</v>
      </c>
      <c r="E163" s="2611" t="s">
        <v>614</v>
      </c>
      <c r="F163" s="2612" t="s">
        <v>618</v>
      </c>
      <c r="G163" s="1506" t="s">
        <v>12</v>
      </c>
      <c r="H163" s="1522" t="s">
        <v>614</v>
      </c>
      <c r="I163" s="1507" t="s">
        <v>618</v>
      </c>
      <c r="J163" s="350" t="s">
        <v>12</v>
      </c>
      <c r="K163" s="1522" t="s">
        <v>614</v>
      </c>
      <c r="L163" s="1507" t="s">
        <v>618</v>
      </c>
      <c r="M163" s="350" t="s">
        <v>12</v>
      </c>
      <c r="N163" s="1522" t="s">
        <v>614</v>
      </c>
      <c r="O163" s="1507" t="s">
        <v>618</v>
      </c>
      <c r="P163" s="350" t="s">
        <v>12</v>
      </c>
      <c r="Q163" s="1522" t="s">
        <v>614</v>
      </c>
      <c r="R163" s="1507" t="s">
        <v>618</v>
      </c>
      <c r="S163" s="2824"/>
      <c r="T163" s="1510" t="s">
        <v>322</v>
      </c>
      <c r="U163" s="1511" t="s">
        <v>305</v>
      </c>
      <c r="V163" s="1511" t="s">
        <v>306</v>
      </c>
      <c r="W163" s="1559" t="s">
        <v>323</v>
      </c>
    </row>
    <row r="164" spans="1:23" ht="13.5" thickBot="1" x14ac:dyDescent="0.25">
      <c r="A164" s="306">
        <v>0</v>
      </c>
      <c r="B164" s="307">
        <v>1</v>
      </c>
      <c r="C164" s="310">
        <v>2</v>
      </c>
      <c r="D164" s="2613">
        <f>C164+1</f>
        <v>3</v>
      </c>
      <c r="E164" s="2614">
        <v>4</v>
      </c>
      <c r="F164" s="2685">
        <v>5</v>
      </c>
      <c r="G164" s="307">
        <v>6</v>
      </c>
      <c r="H164" s="308">
        <f>G164+1</f>
        <v>7</v>
      </c>
      <c r="I164" s="309">
        <f t="shared" ref="I164:W164" si="134">H164+1</f>
        <v>8</v>
      </c>
      <c r="J164" s="300">
        <f t="shared" si="134"/>
        <v>9</v>
      </c>
      <c r="K164" s="308">
        <f t="shared" si="134"/>
        <v>10</v>
      </c>
      <c r="L164" s="311">
        <f t="shared" si="134"/>
        <v>11</v>
      </c>
      <c r="M164" s="42">
        <f t="shared" si="134"/>
        <v>12</v>
      </c>
      <c r="N164" s="308">
        <f t="shared" si="134"/>
        <v>13</v>
      </c>
      <c r="O164" s="309">
        <f t="shared" si="134"/>
        <v>14</v>
      </c>
      <c r="P164" s="300">
        <f t="shared" si="134"/>
        <v>15</v>
      </c>
      <c r="Q164" s="308">
        <f t="shared" si="134"/>
        <v>16</v>
      </c>
      <c r="R164" s="311">
        <f t="shared" si="134"/>
        <v>17</v>
      </c>
      <c r="S164" s="32">
        <f t="shared" si="134"/>
        <v>18</v>
      </c>
      <c r="T164" s="42">
        <f t="shared" si="134"/>
        <v>19</v>
      </c>
      <c r="U164" s="308">
        <f t="shared" si="134"/>
        <v>20</v>
      </c>
      <c r="V164" s="308">
        <f t="shared" si="134"/>
        <v>21</v>
      </c>
      <c r="W164" s="309">
        <f t="shared" si="134"/>
        <v>22</v>
      </c>
    </row>
    <row r="165" spans="1:23" x14ac:dyDescent="0.2">
      <c r="A165" s="97" t="s">
        <v>86</v>
      </c>
      <c r="B165" s="96" t="s">
        <v>439</v>
      </c>
      <c r="C165" s="714" t="s">
        <v>14</v>
      </c>
      <c r="D165" s="684">
        <f>SUM(D166:D168)</f>
        <v>0</v>
      </c>
      <c r="E165" s="685">
        <f t="shared" ref="E165:R165" si="135">SUM(E166:E168)</f>
        <v>0</v>
      </c>
      <c r="F165" s="713">
        <f t="shared" si="135"/>
        <v>0</v>
      </c>
      <c r="G165" s="686">
        <f t="shared" si="135"/>
        <v>0</v>
      </c>
      <c r="H165" s="685">
        <f t="shared" si="135"/>
        <v>0</v>
      </c>
      <c r="I165" s="713">
        <f t="shared" si="135"/>
        <v>0</v>
      </c>
      <c r="J165" s="684">
        <f t="shared" si="135"/>
        <v>0</v>
      </c>
      <c r="K165" s="685">
        <f t="shared" si="135"/>
        <v>0</v>
      </c>
      <c r="L165" s="713">
        <f t="shared" si="135"/>
        <v>0</v>
      </c>
      <c r="M165" s="684">
        <f t="shared" si="135"/>
        <v>0</v>
      </c>
      <c r="N165" s="685">
        <f t="shared" si="135"/>
        <v>0</v>
      </c>
      <c r="O165" s="713">
        <f t="shared" si="135"/>
        <v>0</v>
      </c>
      <c r="P165" s="684">
        <f t="shared" si="135"/>
        <v>0</v>
      </c>
      <c r="Q165" s="685">
        <f t="shared" si="135"/>
        <v>0</v>
      </c>
      <c r="R165" s="713">
        <f t="shared" si="135"/>
        <v>0</v>
      </c>
      <c r="S165" s="1126"/>
      <c r="T165" s="1127"/>
      <c r="U165" s="1128"/>
      <c r="V165" s="1128"/>
      <c r="W165" s="1129"/>
    </row>
    <row r="166" spans="1:23" x14ac:dyDescent="0.2">
      <c r="A166" s="93" t="s">
        <v>81</v>
      </c>
      <c r="B166" s="94" t="s">
        <v>440</v>
      </c>
      <c r="C166" s="691" t="s">
        <v>14</v>
      </c>
      <c r="D166" s="1890"/>
      <c r="E166" s="1891"/>
      <c r="F166" s="882">
        <f>IF(E166=0,0,D166-E166)</f>
        <v>0</v>
      </c>
      <c r="G166" s="2280"/>
      <c r="H166" s="1891"/>
      <c r="I166" s="882">
        <f>IF(H166=0,0,G166-H166)</f>
        <v>0</v>
      </c>
      <c r="J166" s="1890"/>
      <c r="K166" s="1891"/>
      <c r="L166" s="882">
        <f>IF(K166=0,0,J166-K166)</f>
        <v>0</v>
      </c>
      <c r="M166" s="1890"/>
      <c r="N166" s="1891"/>
      <c r="O166" s="882">
        <f>IF(N166=0,0,M166-N166)</f>
        <v>0</v>
      </c>
      <c r="P166" s="1890"/>
      <c r="Q166" s="1891"/>
      <c r="R166" s="882">
        <f>IF(Q166=0,0,P166-Q166)</f>
        <v>0</v>
      </c>
      <c r="S166" s="1091"/>
      <c r="T166" s="1092"/>
      <c r="U166" s="1093"/>
      <c r="V166" s="1093"/>
      <c r="W166" s="1094"/>
    </row>
    <row r="167" spans="1:23" x14ac:dyDescent="0.2">
      <c r="A167" s="93" t="s">
        <v>82</v>
      </c>
      <c r="B167" s="94" t="s">
        <v>654</v>
      </c>
      <c r="C167" s="691" t="s">
        <v>14</v>
      </c>
      <c r="D167" s="1849"/>
      <c r="E167" s="1851"/>
      <c r="F167" s="882">
        <f t="shared" ref="F167:F169" si="136">IF(E167=0,0,D167-E167)</f>
        <v>0</v>
      </c>
      <c r="G167" s="2281"/>
      <c r="H167" s="1851"/>
      <c r="I167" s="882">
        <f t="shared" ref="I167:I169" si="137">IF(H167=0,0,G167-H167)</f>
        <v>0</v>
      </c>
      <c r="J167" s="1849"/>
      <c r="K167" s="1851"/>
      <c r="L167" s="882">
        <f t="shared" ref="L167:L169" si="138">IF(K167=0,0,J167-K167)</f>
        <v>0</v>
      </c>
      <c r="M167" s="1849"/>
      <c r="N167" s="1851"/>
      <c r="O167" s="882">
        <f t="shared" ref="O167:O169" si="139">IF(N167=0,0,M167-N167)</f>
        <v>0</v>
      </c>
      <c r="P167" s="1849"/>
      <c r="Q167" s="1851"/>
      <c r="R167" s="882">
        <f t="shared" ref="R167:R169" si="140">IF(Q167=0,0,P167-Q167)</f>
        <v>0</v>
      </c>
      <c r="S167" s="709"/>
      <c r="T167" s="316"/>
      <c r="U167" s="314"/>
      <c r="V167" s="314"/>
      <c r="W167" s="315"/>
    </row>
    <row r="168" spans="1:23" ht="13.5" thickBot="1" x14ac:dyDescent="0.25">
      <c r="A168" s="101" t="s">
        <v>83</v>
      </c>
      <c r="B168" s="317" t="s">
        <v>655</v>
      </c>
      <c r="C168" s="715" t="s">
        <v>14</v>
      </c>
      <c r="D168" s="1876"/>
      <c r="E168" s="1855"/>
      <c r="F168" s="1527">
        <f t="shared" si="136"/>
        <v>0</v>
      </c>
      <c r="G168" s="2282"/>
      <c r="H168" s="1855"/>
      <c r="I168" s="1527">
        <f t="shared" si="137"/>
        <v>0</v>
      </c>
      <c r="J168" s="1876"/>
      <c r="K168" s="1855"/>
      <c r="L168" s="1527">
        <f t="shared" si="138"/>
        <v>0</v>
      </c>
      <c r="M168" s="1876"/>
      <c r="N168" s="1855"/>
      <c r="O168" s="1527">
        <f t="shared" si="139"/>
        <v>0</v>
      </c>
      <c r="P168" s="1876"/>
      <c r="Q168" s="1855"/>
      <c r="R168" s="1527">
        <f t="shared" si="140"/>
        <v>0</v>
      </c>
      <c r="S168" s="1130"/>
      <c r="T168" s="1131"/>
      <c r="U168" s="1116"/>
      <c r="V168" s="1116"/>
      <c r="W168" s="1132"/>
    </row>
    <row r="169" spans="1:23" ht="13.5" thickBot="1" x14ac:dyDescent="0.25">
      <c r="A169" s="98">
        <v>2</v>
      </c>
      <c r="B169" s="798" t="s">
        <v>443</v>
      </c>
      <c r="C169" s="349" t="s">
        <v>14</v>
      </c>
      <c r="D169" s="2298"/>
      <c r="E169" s="2299"/>
      <c r="F169" s="1531">
        <f t="shared" si="136"/>
        <v>0</v>
      </c>
      <c r="G169" s="2300"/>
      <c r="H169" s="1878"/>
      <c r="I169" s="1531">
        <f t="shared" si="137"/>
        <v>0</v>
      </c>
      <c r="J169" s="1892"/>
      <c r="K169" s="1878"/>
      <c r="L169" s="1531">
        <f t="shared" si="138"/>
        <v>0</v>
      </c>
      <c r="M169" s="1892"/>
      <c r="N169" s="1878"/>
      <c r="O169" s="1531">
        <f t="shared" si="139"/>
        <v>0</v>
      </c>
      <c r="P169" s="1892"/>
      <c r="Q169" s="1878"/>
      <c r="R169" s="1531">
        <f t="shared" si="140"/>
        <v>0</v>
      </c>
      <c r="S169" s="1226"/>
      <c r="T169" s="1227"/>
      <c r="U169" s="1228"/>
      <c r="V169" s="1228"/>
      <c r="W169" s="1229"/>
    </row>
    <row r="170" spans="1:23" ht="13.5" thickBot="1" x14ac:dyDescent="0.25">
      <c r="A170" s="143">
        <v>3</v>
      </c>
      <c r="B170" s="99" t="s">
        <v>444</v>
      </c>
      <c r="C170" s="350" t="s">
        <v>14</v>
      </c>
      <c r="D170" s="780">
        <f>D165+D169</f>
        <v>0</v>
      </c>
      <c r="E170" s="782">
        <f>E165+E169</f>
        <v>0</v>
      </c>
      <c r="F170" s="378">
        <f>F165+F169</f>
        <v>0</v>
      </c>
      <c r="G170" s="1471">
        <f t="shared" ref="G170" si="141">G165+G169</f>
        <v>0</v>
      </c>
      <c r="H170" s="1472">
        <f t="shared" ref="H170" si="142">H165+H169</f>
        <v>0</v>
      </c>
      <c r="I170" s="1471">
        <f t="shared" ref="I170" si="143">I165+I169</f>
        <v>0</v>
      </c>
      <c r="J170" s="1305">
        <f t="shared" ref="J170" si="144">J165+J169</f>
        <v>0</v>
      </c>
      <c r="K170" s="1472">
        <f t="shared" ref="K170" si="145">K165+K169</f>
        <v>0</v>
      </c>
      <c r="L170" s="1473">
        <f t="shared" ref="L170" si="146">L165+L169</f>
        <v>0</v>
      </c>
      <c r="M170" s="1305">
        <f t="shared" ref="M170" si="147">M165+M169</f>
        <v>0</v>
      </c>
      <c r="N170" s="1472">
        <f t="shared" ref="N170" si="148">N165+N169</f>
        <v>0</v>
      </c>
      <c r="O170" s="1473">
        <f t="shared" ref="O170" si="149">O165+O169</f>
        <v>0</v>
      </c>
      <c r="P170" s="1305">
        <f t="shared" ref="P170" si="150">P165+P169</f>
        <v>0</v>
      </c>
      <c r="Q170" s="1472">
        <f t="shared" ref="Q170" si="151">Q165+Q169</f>
        <v>0</v>
      </c>
      <c r="R170" s="1473">
        <f t="shared" ref="R170" si="152">R165+R169</f>
        <v>0</v>
      </c>
      <c r="S170" s="252">
        <f>'A7_Bilant RT'!F66</f>
        <v>0</v>
      </c>
      <c r="T170" s="2240">
        <f>'A8_Bilant RD'!F82</f>
        <v>0</v>
      </c>
      <c r="U170" s="2241">
        <f>'A8_Bilant RD'!F28</f>
        <v>0</v>
      </c>
      <c r="V170" s="2241">
        <f>'A8_Bilant RD'!F46</f>
        <v>0</v>
      </c>
      <c r="W170" s="2242">
        <f>'A8_Bilant RD'!F64</f>
        <v>0</v>
      </c>
    </row>
    <row r="171" spans="1:23" s="35" customFormat="1" ht="21" customHeight="1" thickBot="1" x14ac:dyDescent="0.25">
      <c r="A171" s="895">
        <v>4</v>
      </c>
      <c r="B171" s="99" t="s">
        <v>445</v>
      </c>
      <c r="C171" s="350" t="s">
        <v>14</v>
      </c>
      <c r="D171" s="2272"/>
      <c r="E171" s="1868"/>
      <c r="F171" s="378">
        <f>IF(E171=0,0,D171-E171)</f>
        <v>0</v>
      </c>
      <c r="G171" s="2283"/>
      <c r="H171" s="1868"/>
      <c r="I171" s="379">
        <f>IF(H171=0,0,G171-H171)</f>
        <v>0</v>
      </c>
      <c r="J171" s="2272"/>
      <c r="K171" s="1868"/>
      <c r="L171" s="379">
        <f>IF(K171=0,0,J171-K171)</f>
        <v>0</v>
      </c>
      <c r="M171" s="2272"/>
      <c r="N171" s="1868"/>
      <c r="O171" s="379">
        <f>IF(N171=0,0,M171-N171)</f>
        <v>0</v>
      </c>
      <c r="P171" s="2272"/>
      <c r="Q171" s="1868"/>
      <c r="R171" s="379">
        <f>IF(Q171=0,0,P171-Q171)</f>
        <v>0</v>
      </c>
      <c r="S171" s="2301">
        <f>'A7_Bilant RT'!F68</f>
        <v>0</v>
      </c>
      <c r="T171" s="2274"/>
      <c r="U171" s="1868"/>
      <c r="V171" s="1868"/>
      <c r="W171" s="2275"/>
    </row>
    <row r="172" spans="1:23" x14ac:dyDescent="0.2">
      <c r="A172" s="143" t="s">
        <v>113</v>
      </c>
      <c r="B172" s="301" t="s">
        <v>184</v>
      </c>
      <c r="C172" s="645" t="s">
        <v>183</v>
      </c>
      <c r="D172" s="1102"/>
      <c r="E172" s="1093"/>
      <c r="F172" s="1155"/>
      <c r="G172" s="1102"/>
      <c r="H172" s="1093"/>
      <c r="I172" s="1094"/>
      <c r="J172" s="1102"/>
      <c r="K172" s="1093"/>
      <c r="L172" s="1094"/>
      <c r="M172" s="1102"/>
      <c r="N172" s="1093"/>
      <c r="O172" s="1094"/>
      <c r="P172" s="1102"/>
      <c r="Q172" s="1093"/>
      <c r="R172" s="1094"/>
      <c r="S172" s="1091"/>
      <c r="T172" s="1092"/>
      <c r="U172" s="1093"/>
      <c r="V172" s="1093"/>
      <c r="W172" s="1094"/>
    </row>
    <row r="173" spans="1:23" x14ac:dyDescent="0.2">
      <c r="A173" s="144" t="s">
        <v>78</v>
      </c>
      <c r="B173" s="2" t="s">
        <v>51</v>
      </c>
      <c r="C173" s="1548" t="s">
        <v>650</v>
      </c>
      <c r="D173" s="1106"/>
      <c r="E173" s="314"/>
      <c r="F173" s="708"/>
      <c r="G173" s="1106"/>
      <c r="H173" s="314"/>
      <c r="I173" s="315"/>
      <c r="J173" s="1106"/>
      <c r="K173" s="314"/>
      <c r="L173" s="315"/>
      <c r="M173" s="1106"/>
      <c r="N173" s="314"/>
      <c r="O173" s="315"/>
      <c r="P173" s="1106"/>
      <c r="Q173" s="314"/>
      <c r="R173" s="315"/>
      <c r="S173" s="709"/>
      <c r="T173" s="316"/>
      <c r="U173" s="314"/>
      <c r="V173" s="314"/>
      <c r="W173" s="315"/>
    </row>
    <row r="174" spans="1:23" x14ac:dyDescent="0.2">
      <c r="A174" s="93"/>
      <c r="B174" s="94" t="s">
        <v>847</v>
      </c>
      <c r="C174" s="691" t="s">
        <v>52</v>
      </c>
      <c r="D174" s="1849"/>
      <c r="E174" s="692">
        <f>D174</f>
        <v>0</v>
      </c>
      <c r="F174" s="690">
        <f>D174</f>
        <v>0</v>
      </c>
      <c r="G174" s="1849"/>
      <c r="H174" s="692">
        <f>G174</f>
        <v>0</v>
      </c>
      <c r="I174" s="690">
        <f>G174</f>
        <v>0</v>
      </c>
      <c r="J174" s="1849"/>
      <c r="K174" s="692">
        <f>J174</f>
        <v>0</v>
      </c>
      <c r="L174" s="707">
        <f>J174</f>
        <v>0</v>
      </c>
      <c r="M174" s="1849"/>
      <c r="N174" s="692">
        <f>M174</f>
        <v>0</v>
      </c>
      <c r="O174" s="707">
        <f>M174</f>
        <v>0</v>
      </c>
      <c r="P174" s="1849"/>
      <c r="Q174" s="692">
        <f>P174</f>
        <v>0</v>
      </c>
      <c r="R174" s="707">
        <f>P174</f>
        <v>0</v>
      </c>
      <c r="S174" s="709"/>
      <c r="T174" s="316"/>
      <c r="U174" s="314"/>
      <c r="V174" s="314"/>
      <c r="W174" s="315"/>
    </row>
    <row r="175" spans="1:23" x14ac:dyDescent="0.2">
      <c r="A175" s="93"/>
      <c r="B175" s="94" t="s">
        <v>158</v>
      </c>
      <c r="C175" s="691" t="s">
        <v>52</v>
      </c>
      <c r="D175" s="1849"/>
      <c r="E175" s="692">
        <f>D175</f>
        <v>0</v>
      </c>
      <c r="F175" s="690">
        <f>D175</f>
        <v>0</v>
      </c>
      <c r="G175" s="1849"/>
      <c r="H175" s="692">
        <f>G175</f>
        <v>0</v>
      </c>
      <c r="I175" s="690">
        <f>G175</f>
        <v>0</v>
      </c>
      <c r="J175" s="1849"/>
      <c r="K175" s="692">
        <f>J175</f>
        <v>0</v>
      </c>
      <c r="L175" s="707">
        <f>J175</f>
        <v>0</v>
      </c>
      <c r="M175" s="1849"/>
      <c r="N175" s="692">
        <f>M175</f>
        <v>0</v>
      </c>
      <c r="O175" s="707">
        <f>M175</f>
        <v>0</v>
      </c>
      <c r="P175" s="1849"/>
      <c r="Q175" s="692">
        <f>P175</f>
        <v>0</v>
      </c>
      <c r="R175" s="707">
        <f>P175</f>
        <v>0</v>
      </c>
      <c r="S175" s="709"/>
      <c r="T175" s="316"/>
      <c r="U175" s="314"/>
      <c r="V175" s="314"/>
      <c r="W175" s="315"/>
    </row>
    <row r="176" spans="1:23" ht="24" x14ac:dyDescent="0.2">
      <c r="A176" s="93"/>
      <c r="B176" s="94" t="s">
        <v>554</v>
      </c>
      <c r="C176" s="883" t="s">
        <v>542</v>
      </c>
      <c r="D176" s="2239"/>
      <c r="E176" s="718">
        <f>D176</f>
        <v>0</v>
      </c>
      <c r="F176" s="1515">
        <f>D176</f>
        <v>0</v>
      </c>
      <c r="G176" s="2239"/>
      <c r="H176" s="718">
        <f>G176</f>
        <v>0</v>
      </c>
      <c r="I176" s="1515">
        <f>G176</f>
        <v>0</v>
      </c>
      <c r="J176" s="2239"/>
      <c r="K176" s="718">
        <f>J176</f>
        <v>0</v>
      </c>
      <c r="L176" s="1528">
        <f>J176</f>
        <v>0</v>
      </c>
      <c r="M176" s="2239"/>
      <c r="N176" s="718">
        <f>M176</f>
        <v>0</v>
      </c>
      <c r="O176" s="1528">
        <f>M176</f>
        <v>0</v>
      </c>
      <c r="P176" s="2239"/>
      <c r="Q176" s="718">
        <f>P176</f>
        <v>0</v>
      </c>
      <c r="R176" s="1528">
        <f>P176</f>
        <v>0</v>
      </c>
      <c r="S176" s="1095"/>
      <c r="T176" s="893"/>
      <c r="U176" s="886"/>
      <c r="V176" s="886"/>
      <c r="W176" s="1096"/>
    </row>
    <row r="177" spans="1:23" x14ac:dyDescent="0.2">
      <c r="A177" s="93"/>
      <c r="B177" s="94" t="s">
        <v>553</v>
      </c>
      <c r="C177" s="691" t="s">
        <v>14</v>
      </c>
      <c r="D177" s="698">
        <f t="shared" ref="D177" si="153">D176*D166</f>
        <v>0</v>
      </c>
      <c r="E177" s="692">
        <f>E176*E166</f>
        <v>0</v>
      </c>
      <c r="F177" s="707">
        <f t="shared" ref="F177" si="154">F176*F166</f>
        <v>0</v>
      </c>
      <c r="G177" s="698">
        <f t="shared" ref="G177" si="155">G176*G166</f>
        <v>0</v>
      </c>
      <c r="H177" s="692">
        <f t="shared" ref="H177" si="156">H176*H166</f>
        <v>0</v>
      </c>
      <c r="I177" s="690">
        <f t="shared" ref="I177" si="157">I176*I166</f>
        <v>0</v>
      </c>
      <c r="J177" s="698">
        <f t="shared" ref="J177" si="158">J176*J166</f>
        <v>0</v>
      </c>
      <c r="K177" s="692">
        <f t="shared" ref="K177" si="159">K176*K166</f>
        <v>0</v>
      </c>
      <c r="L177" s="707">
        <f t="shared" ref="L177" si="160">L176*L166</f>
        <v>0</v>
      </c>
      <c r="M177" s="698">
        <f t="shared" ref="M177" si="161">M176*M166</f>
        <v>0</v>
      </c>
      <c r="N177" s="692">
        <f t="shared" ref="N177" si="162">N176*N166</f>
        <v>0</v>
      </c>
      <c r="O177" s="707">
        <f t="shared" ref="O177" si="163">O176*O166</f>
        <v>0</v>
      </c>
      <c r="P177" s="698">
        <f t="shared" ref="P177" si="164">P176*P166</f>
        <v>0</v>
      </c>
      <c r="Q177" s="692">
        <f t="shared" ref="Q177" si="165">Q176*Q166</f>
        <v>0</v>
      </c>
      <c r="R177" s="707">
        <f t="shared" ref="R177" si="166">R176*R166</f>
        <v>0</v>
      </c>
      <c r="S177" s="709"/>
      <c r="T177" s="316"/>
      <c r="U177" s="314"/>
      <c r="V177" s="314"/>
      <c r="W177" s="315"/>
    </row>
    <row r="178" spans="1:23" x14ac:dyDescent="0.2">
      <c r="A178" s="93"/>
      <c r="B178" s="100" t="s">
        <v>848</v>
      </c>
      <c r="C178" s="691" t="s">
        <v>15</v>
      </c>
      <c r="D178" s="2777">
        <f>IF(D177=0,0,(E178*E177+F178*F177)/D177)</f>
        <v>0</v>
      </c>
      <c r="E178" s="2245"/>
      <c r="F178" s="2245"/>
      <c r="G178" s="2777">
        <f>IF(G177=0,0,(H178*H177+I178*I177)/G177)</f>
        <v>0</v>
      </c>
      <c r="H178" s="2245"/>
      <c r="I178" s="2245"/>
      <c r="J178" s="2777">
        <f>IF(J177=0,0,(K178*K177+L178*L177)/J177)</f>
        <v>0</v>
      </c>
      <c r="K178" s="2245"/>
      <c r="L178" s="2245"/>
      <c r="M178" s="2777">
        <f>IF(M177=0,0,(N178*N177+O178*O177)/M177)</f>
        <v>0</v>
      </c>
      <c r="N178" s="2245"/>
      <c r="O178" s="2245"/>
      <c r="P178" s="2777">
        <f>IF(P177=0,0,(Q178*Q177+R178*R177)/P177)</f>
        <v>0</v>
      </c>
      <c r="Q178" s="2245"/>
      <c r="R178" s="2245"/>
      <c r="S178" s="1095"/>
      <c r="T178" s="893"/>
      <c r="U178" s="886"/>
      <c r="V178" s="886"/>
      <c r="W178" s="1096"/>
    </row>
    <row r="179" spans="1:23" x14ac:dyDescent="0.2">
      <c r="A179" s="101"/>
      <c r="B179" s="102" t="s">
        <v>53</v>
      </c>
      <c r="C179" s="715" t="s">
        <v>29</v>
      </c>
      <c r="D179" s="2239"/>
      <c r="E179" s="718">
        <f>D179</f>
        <v>0</v>
      </c>
      <c r="F179" s="1515">
        <f>D179</f>
        <v>0</v>
      </c>
      <c r="G179" s="2239"/>
      <c r="H179" s="718">
        <f>G179</f>
        <v>0</v>
      </c>
      <c r="I179" s="1515">
        <f>G179</f>
        <v>0</v>
      </c>
      <c r="J179" s="2239"/>
      <c r="K179" s="718">
        <f>J179</f>
        <v>0</v>
      </c>
      <c r="L179" s="1528">
        <f>J179</f>
        <v>0</v>
      </c>
      <c r="M179" s="2239"/>
      <c r="N179" s="718">
        <f>M179</f>
        <v>0</v>
      </c>
      <c r="O179" s="1528">
        <f>M179</f>
        <v>0</v>
      </c>
      <c r="P179" s="2239"/>
      <c r="Q179" s="718">
        <f>P179</f>
        <v>0</v>
      </c>
      <c r="R179" s="1528">
        <f>P179</f>
        <v>0</v>
      </c>
      <c r="S179" s="1095"/>
      <c r="T179" s="893"/>
      <c r="U179" s="886"/>
      <c r="V179" s="886"/>
      <c r="W179" s="1096"/>
    </row>
    <row r="180" spans="1:23" ht="13.5" thickBot="1" x14ac:dyDescent="0.25">
      <c r="A180" s="92"/>
      <c r="B180" s="103" t="s">
        <v>54</v>
      </c>
      <c r="C180" s="716" t="s">
        <v>42</v>
      </c>
      <c r="D180" s="695">
        <f>(D179+D178)*D177</f>
        <v>0</v>
      </c>
      <c r="E180" s="687">
        <f>(E179+E178)*E177</f>
        <v>0</v>
      </c>
      <c r="F180" s="1520">
        <f t="shared" ref="F180" si="167">(F179+F178)*F177</f>
        <v>0</v>
      </c>
      <c r="G180" s="695">
        <f t="shared" ref="G180" si="168">(G179+G178)*G177</f>
        <v>0</v>
      </c>
      <c r="H180" s="687">
        <f t="shared" ref="H180" si="169">(H179+H178)*H177</f>
        <v>0</v>
      </c>
      <c r="I180" s="1257">
        <f t="shared" ref="I180" si="170">(I179+I178)*I177</f>
        <v>0</v>
      </c>
      <c r="J180" s="695">
        <f t="shared" ref="J180" si="171">(J179+J178)*J177</f>
        <v>0</v>
      </c>
      <c r="K180" s="687">
        <f t="shared" ref="K180" si="172">(K179+K178)*K177</f>
        <v>0</v>
      </c>
      <c r="L180" s="1520">
        <f t="shared" ref="L180" si="173">(L179+L178)*L177</f>
        <v>0</v>
      </c>
      <c r="M180" s="695">
        <f t="shared" ref="M180" si="174">(M179+M178)*M177</f>
        <v>0</v>
      </c>
      <c r="N180" s="687">
        <f t="shared" ref="N180" si="175">(N179+N178)*N177</f>
        <v>0</v>
      </c>
      <c r="O180" s="1520">
        <f t="shared" ref="O180" si="176">(O179+O178)*O177</f>
        <v>0</v>
      </c>
      <c r="P180" s="695">
        <f t="shared" ref="P180" si="177">(P179+P178)*P177</f>
        <v>0</v>
      </c>
      <c r="Q180" s="687">
        <f t="shared" ref="Q180" si="178">(Q179+Q178)*Q177</f>
        <v>0</v>
      </c>
      <c r="R180" s="1520">
        <f t="shared" ref="R180" si="179">(R179+R178)*R177</f>
        <v>0</v>
      </c>
      <c r="S180" s="1098"/>
      <c r="T180" s="1133"/>
      <c r="U180" s="1100"/>
      <c r="V180" s="1100"/>
      <c r="W180" s="1134"/>
    </row>
    <row r="181" spans="1:23" ht="24" x14ac:dyDescent="0.2">
      <c r="A181" s="93" t="s">
        <v>79</v>
      </c>
      <c r="B181" s="299" t="s">
        <v>448</v>
      </c>
      <c r="C181" s="2603" t="s">
        <v>572</v>
      </c>
      <c r="D181" s="1165"/>
      <c r="E181" s="1167"/>
      <c r="F181" s="1524"/>
      <c r="G181" s="1165"/>
      <c r="H181" s="1167"/>
      <c r="I181" s="1171"/>
      <c r="J181" s="1165"/>
      <c r="K181" s="1167"/>
      <c r="L181" s="1171"/>
      <c r="M181" s="1165"/>
      <c r="N181" s="1167"/>
      <c r="O181" s="1171"/>
      <c r="P181" s="1165"/>
      <c r="Q181" s="1167"/>
      <c r="R181" s="1171"/>
      <c r="S181" s="1169"/>
      <c r="T181" s="1170"/>
      <c r="U181" s="1167"/>
      <c r="V181" s="1167"/>
      <c r="W181" s="1171"/>
    </row>
    <row r="182" spans="1:23" x14ac:dyDescent="0.2">
      <c r="A182" s="93"/>
      <c r="B182" s="94" t="s">
        <v>159</v>
      </c>
      <c r="C182" s="2603" t="s">
        <v>447</v>
      </c>
      <c r="D182" s="1849"/>
      <c r="E182" s="718">
        <f>D182</f>
        <v>0</v>
      </c>
      <c r="F182" s="1515">
        <f>D182</f>
        <v>0</v>
      </c>
      <c r="G182" s="1849"/>
      <c r="H182" s="718">
        <f>G182</f>
        <v>0</v>
      </c>
      <c r="I182" s="1515">
        <f>G182</f>
        <v>0</v>
      </c>
      <c r="J182" s="1849"/>
      <c r="K182" s="718">
        <f>J182</f>
        <v>0</v>
      </c>
      <c r="L182" s="1528">
        <f>J182</f>
        <v>0</v>
      </c>
      <c r="M182" s="1849"/>
      <c r="N182" s="718">
        <f>M182</f>
        <v>0</v>
      </c>
      <c r="O182" s="1528">
        <f>M182</f>
        <v>0</v>
      </c>
      <c r="P182" s="1849"/>
      <c r="Q182" s="718">
        <f>P182</f>
        <v>0</v>
      </c>
      <c r="R182" s="1528">
        <f>P182</f>
        <v>0</v>
      </c>
      <c r="S182" s="709"/>
      <c r="T182" s="316"/>
      <c r="U182" s="314"/>
      <c r="V182" s="314"/>
      <c r="W182" s="315"/>
    </row>
    <row r="183" spans="1:23" ht="25.5" x14ac:dyDescent="0.2">
      <c r="A183" s="93"/>
      <c r="B183" s="94" t="s">
        <v>179</v>
      </c>
      <c r="C183" s="2603" t="s">
        <v>447</v>
      </c>
      <c r="D183" s="1849"/>
      <c r="E183" s="718">
        <f>D183</f>
        <v>0</v>
      </c>
      <c r="F183" s="1515">
        <f>D183</f>
        <v>0</v>
      </c>
      <c r="G183" s="1849"/>
      <c r="H183" s="718">
        <f>G183</f>
        <v>0</v>
      </c>
      <c r="I183" s="1515">
        <f>G183</f>
        <v>0</v>
      </c>
      <c r="J183" s="1849"/>
      <c r="K183" s="718">
        <f>J183</f>
        <v>0</v>
      </c>
      <c r="L183" s="1528">
        <f>J183</f>
        <v>0</v>
      </c>
      <c r="M183" s="1849"/>
      <c r="N183" s="718">
        <f>M183</f>
        <v>0</v>
      </c>
      <c r="O183" s="1528">
        <f>M183</f>
        <v>0</v>
      </c>
      <c r="P183" s="1849"/>
      <c r="Q183" s="718">
        <f>P183</f>
        <v>0</v>
      </c>
      <c r="R183" s="1528">
        <f>P183</f>
        <v>0</v>
      </c>
      <c r="S183" s="709"/>
      <c r="T183" s="316"/>
      <c r="U183" s="314"/>
      <c r="V183" s="314"/>
      <c r="W183" s="315"/>
    </row>
    <row r="184" spans="1:23" ht="25.5" x14ac:dyDescent="0.2">
      <c r="A184" s="93"/>
      <c r="B184" s="94" t="s">
        <v>68</v>
      </c>
      <c r="C184" s="2603" t="s">
        <v>447</v>
      </c>
      <c r="D184" s="698">
        <f>D183*D167</f>
        <v>0</v>
      </c>
      <c r="E184" s="692">
        <f>E183*E167</f>
        <v>0</v>
      </c>
      <c r="F184" s="707">
        <f t="shared" ref="F184" si="180">F183*F167</f>
        <v>0</v>
      </c>
      <c r="G184" s="698">
        <f t="shared" ref="G184" si="181">G183*G167</f>
        <v>0</v>
      </c>
      <c r="H184" s="692">
        <f t="shared" ref="H184" si="182">H183*H167</f>
        <v>0</v>
      </c>
      <c r="I184" s="690">
        <f t="shared" ref="I184" si="183">I183*I167</f>
        <v>0</v>
      </c>
      <c r="J184" s="698">
        <f t="shared" ref="J184" si="184">J183*J167</f>
        <v>0</v>
      </c>
      <c r="K184" s="692">
        <f t="shared" ref="K184" si="185">K183*K167</f>
        <v>0</v>
      </c>
      <c r="L184" s="707">
        <f t="shared" ref="L184" si="186">L183*L167</f>
        <v>0</v>
      </c>
      <c r="M184" s="698">
        <f t="shared" ref="M184" si="187">M183*M167</f>
        <v>0</v>
      </c>
      <c r="N184" s="692">
        <f t="shared" ref="N184" si="188">N183*N167</f>
        <v>0</v>
      </c>
      <c r="O184" s="707">
        <f t="shared" ref="O184" si="189">O183*O167</f>
        <v>0</v>
      </c>
      <c r="P184" s="698">
        <f t="shared" ref="P184" si="190">P183*P167</f>
        <v>0</v>
      </c>
      <c r="Q184" s="692">
        <f t="shared" ref="Q184" si="191">Q183*Q167</f>
        <v>0</v>
      </c>
      <c r="R184" s="707">
        <f t="shared" ref="R184" si="192">R183*R167</f>
        <v>0</v>
      </c>
      <c r="S184" s="709"/>
      <c r="T184" s="316"/>
      <c r="U184" s="314"/>
      <c r="V184" s="314"/>
      <c r="W184" s="315"/>
    </row>
    <row r="185" spans="1:23" x14ac:dyDescent="0.2">
      <c r="A185" s="93"/>
      <c r="B185" s="100" t="s">
        <v>849</v>
      </c>
      <c r="C185" s="2603" t="s">
        <v>447</v>
      </c>
      <c r="D185" s="2777">
        <f>IF(D184=0,0,(E185*E184+F185*F184)/D184)</f>
        <v>0</v>
      </c>
      <c r="E185" s="2245"/>
      <c r="F185" s="2245"/>
      <c r="G185" s="2777">
        <f>IF(G184=0,0,(H185*H184+I185*I184)/G184)</f>
        <v>0</v>
      </c>
      <c r="H185" s="2245"/>
      <c r="I185" s="2245"/>
      <c r="J185" s="2777">
        <f>IF(J184=0,0,(K185*K184+L185*L184)/J184)</f>
        <v>0</v>
      </c>
      <c r="K185" s="2245"/>
      <c r="L185" s="2245"/>
      <c r="M185" s="2777">
        <f>IF(M184=0,0,(N185*N184+O185*O184)/M184)</f>
        <v>0</v>
      </c>
      <c r="N185" s="2245"/>
      <c r="O185" s="2245"/>
      <c r="P185" s="2777">
        <f>IF(P184=0,0,(Q185*Q184+R185*R184)/P184)</f>
        <v>0</v>
      </c>
      <c r="Q185" s="2245"/>
      <c r="R185" s="2245"/>
      <c r="S185" s="1095"/>
      <c r="T185" s="893"/>
      <c r="U185" s="886"/>
      <c r="V185" s="886"/>
      <c r="W185" s="1096"/>
    </row>
    <row r="186" spans="1:23" x14ac:dyDescent="0.2">
      <c r="A186" s="93"/>
      <c r="B186" s="100" t="s">
        <v>58</v>
      </c>
      <c r="C186" s="2603" t="s">
        <v>447</v>
      </c>
      <c r="D186" s="2239"/>
      <c r="E186" s="718">
        <f>D186</f>
        <v>0</v>
      </c>
      <c r="F186" s="1515">
        <f>D186</f>
        <v>0</v>
      </c>
      <c r="G186" s="2239"/>
      <c r="H186" s="718">
        <f>G186</f>
        <v>0</v>
      </c>
      <c r="I186" s="1515">
        <f>G186</f>
        <v>0</v>
      </c>
      <c r="J186" s="2239"/>
      <c r="K186" s="718">
        <f>J186</f>
        <v>0</v>
      </c>
      <c r="L186" s="1528">
        <f>J186</f>
        <v>0</v>
      </c>
      <c r="M186" s="2239"/>
      <c r="N186" s="718">
        <f>M186</f>
        <v>0</v>
      </c>
      <c r="O186" s="1528">
        <f>M186</f>
        <v>0</v>
      </c>
      <c r="P186" s="2239"/>
      <c r="Q186" s="718">
        <f>P186</f>
        <v>0</v>
      </c>
      <c r="R186" s="1528">
        <f>P186</f>
        <v>0</v>
      </c>
      <c r="S186" s="1095"/>
      <c r="T186" s="893"/>
      <c r="U186" s="886"/>
      <c r="V186" s="886"/>
      <c r="W186" s="1096"/>
    </row>
    <row r="187" spans="1:23" x14ac:dyDescent="0.2">
      <c r="A187" s="93"/>
      <c r="B187" s="94" t="s">
        <v>105</v>
      </c>
      <c r="C187" s="2604" t="s">
        <v>42</v>
      </c>
      <c r="D187" s="1849"/>
      <c r="E187" s="692">
        <f>IF(D184=0,0,E184/D184*D187)</f>
        <v>0</v>
      </c>
      <c r="F187" s="690">
        <f>D187-E187</f>
        <v>0</v>
      </c>
      <c r="G187" s="1849"/>
      <c r="H187" s="692">
        <f>IF(G184=0,0,H184/G184*G187)</f>
        <v>0</v>
      </c>
      <c r="I187" s="690">
        <f>G187-H187</f>
        <v>0</v>
      </c>
      <c r="J187" s="1849"/>
      <c r="K187" s="692">
        <f>IF(J184=0,0,K184/J184*J187)</f>
        <v>0</v>
      </c>
      <c r="L187" s="690">
        <f>J187-K187</f>
        <v>0</v>
      </c>
      <c r="M187" s="1849"/>
      <c r="N187" s="692">
        <f>IF(M184=0,0,N184/M184*M187)</f>
        <v>0</v>
      </c>
      <c r="O187" s="690">
        <f>M187-N187</f>
        <v>0</v>
      </c>
      <c r="P187" s="1849"/>
      <c r="Q187" s="692">
        <f>IF(P184=0,0,Q184/P184*P187)</f>
        <v>0</v>
      </c>
      <c r="R187" s="690">
        <f>P187-Q187</f>
        <v>0</v>
      </c>
      <c r="S187" s="709"/>
      <c r="T187" s="316"/>
      <c r="U187" s="314"/>
      <c r="V187" s="314"/>
      <c r="W187" s="315"/>
    </row>
    <row r="188" spans="1:23" x14ac:dyDescent="0.2">
      <c r="A188" s="93"/>
      <c r="B188" s="94" t="s">
        <v>55</v>
      </c>
      <c r="C188" s="2604" t="s">
        <v>42</v>
      </c>
      <c r="D188" s="698">
        <f>(D185+D186)*D184</f>
        <v>0</v>
      </c>
      <c r="E188" s="692">
        <f>(E185+E186)*E184</f>
        <v>0</v>
      </c>
      <c r="F188" s="707">
        <f t="shared" ref="F188:R188" si="193">(F185+F186)*F184</f>
        <v>0</v>
      </c>
      <c r="G188" s="698">
        <f t="shared" si="193"/>
        <v>0</v>
      </c>
      <c r="H188" s="692">
        <f t="shared" si="193"/>
        <v>0</v>
      </c>
      <c r="I188" s="690">
        <f t="shared" si="193"/>
        <v>0</v>
      </c>
      <c r="J188" s="698">
        <f t="shared" si="193"/>
        <v>0</v>
      </c>
      <c r="K188" s="692">
        <f t="shared" si="193"/>
        <v>0</v>
      </c>
      <c r="L188" s="707">
        <f t="shared" si="193"/>
        <v>0</v>
      </c>
      <c r="M188" s="698">
        <f t="shared" si="193"/>
        <v>0</v>
      </c>
      <c r="N188" s="692">
        <f t="shared" si="193"/>
        <v>0</v>
      </c>
      <c r="O188" s="707">
        <f t="shared" si="193"/>
        <v>0</v>
      </c>
      <c r="P188" s="698">
        <f t="shared" si="193"/>
        <v>0</v>
      </c>
      <c r="Q188" s="692">
        <f t="shared" si="193"/>
        <v>0</v>
      </c>
      <c r="R188" s="707">
        <f t="shared" si="193"/>
        <v>0</v>
      </c>
      <c r="S188" s="709"/>
      <c r="T188" s="316"/>
      <c r="U188" s="314"/>
      <c r="V188" s="314"/>
      <c r="W188" s="315"/>
    </row>
    <row r="189" spans="1:23" ht="13.5" thickBot="1" x14ac:dyDescent="0.25">
      <c r="A189" s="92"/>
      <c r="B189" s="103" t="s">
        <v>56</v>
      </c>
      <c r="C189" s="2605" t="s">
        <v>42</v>
      </c>
      <c r="D189" s="695">
        <f>D187+D188</f>
        <v>0</v>
      </c>
      <c r="E189" s="687">
        <f t="shared" ref="E189" si="194">E187+E188</f>
        <v>0</v>
      </c>
      <c r="F189" s="1520">
        <f>F187+F188</f>
        <v>0</v>
      </c>
      <c r="G189" s="695">
        <f t="shared" ref="G189" si="195">G187+G188</f>
        <v>0</v>
      </c>
      <c r="H189" s="687">
        <f t="shared" ref="H189" si="196">H187+H188</f>
        <v>0</v>
      </c>
      <c r="I189" s="1257">
        <f t="shared" ref="I189" si="197">I187+I188</f>
        <v>0</v>
      </c>
      <c r="J189" s="695">
        <f t="shared" ref="J189" si="198">J187+J188</f>
        <v>0</v>
      </c>
      <c r="K189" s="687">
        <f t="shared" ref="K189" si="199">K187+K188</f>
        <v>0</v>
      </c>
      <c r="L189" s="1520">
        <f t="shared" ref="L189" si="200">L187+L188</f>
        <v>0</v>
      </c>
      <c r="M189" s="695">
        <f t="shared" ref="M189" si="201">M187+M188</f>
        <v>0</v>
      </c>
      <c r="N189" s="687">
        <f t="shared" ref="N189" si="202">N187+N188</f>
        <v>0</v>
      </c>
      <c r="O189" s="1520">
        <f t="shared" ref="O189" si="203">O187+O188</f>
        <v>0</v>
      </c>
      <c r="P189" s="695">
        <f t="shared" ref="P189" si="204">P187+P188</f>
        <v>0</v>
      </c>
      <c r="Q189" s="687">
        <f t="shared" ref="Q189" si="205">Q187+Q188</f>
        <v>0</v>
      </c>
      <c r="R189" s="1520">
        <f t="shared" ref="R189" si="206">R187+R188</f>
        <v>0</v>
      </c>
      <c r="S189" s="1098"/>
      <c r="T189" s="1133"/>
      <c r="U189" s="1100"/>
      <c r="V189" s="1100"/>
      <c r="W189" s="1134"/>
    </row>
    <row r="190" spans="1:23" ht="24" x14ac:dyDescent="0.2">
      <c r="A190" s="104" t="s">
        <v>80</v>
      </c>
      <c r="B190" s="688" t="s">
        <v>449</v>
      </c>
      <c r="C190" s="2603" t="s">
        <v>572</v>
      </c>
      <c r="D190" s="1165"/>
      <c r="E190" s="1167"/>
      <c r="F190" s="1524"/>
      <c r="G190" s="1165"/>
      <c r="H190" s="1167"/>
      <c r="I190" s="1171"/>
      <c r="J190" s="1165"/>
      <c r="K190" s="1167"/>
      <c r="L190" s="1171"/>
      <c r="M190" s="1165"/>
      <c r="N190" s="1167"/>
      <c r="O190" s="1171"/>
      <c r="P190" s="1165"/>
      <c r="Q190" s="1167"/>
      <c r="R190" s="1171"/>
      <c r="S190" s="1169"/>
      <c r="T190" s="1170"/>
      <c r="U190" s="1167"/>
      <c r="V190" s="1167"/>
      <c r="W190" s="1171"/>
    </row>
    <row r="191" spans="1:23" x14ac:dyDescent="0.2">
      <c r="A191" s="93"/>
      <c r="B191" s="94" t="s">
        <v>178</v>
      </c>
      <c r="C191" s="2603" t="s">
        <v>447</v>
      </c>
      <c r="D191" s="1849"/>
      <c r="E191" s="718">
        <f>D191</f>
        <v>0</v>
      </c>
      <c r="F191" s="1515">
        <f>D191</f>
        <v>0</v>
      </c>
      <c r="G191" s="1849"/>
      <c r="H191" s="718">
        <f>G191</f>
        <v>0</v>
      </c>
      <c r="I191" s="1515">
        <f>G191</f>
        <v>0</v>
      </c>
      <c r="J191" s="1849"/>
      <c r="K191" s="718">
        <f>J191</f>
        <v>0</v>
      </c>
      <c r="L191" s="1528">
        <f>J191</f>
        <v>0</v>
      </c>
      <c r="M191" s="1849"/>
      <c r="N191" s="718">
        <f>M191</f>
        <v>0</v>
      </c>
      <c r="O191" s="1528">
        <f>M191</f>
        <v>0</v>
      </c>
      <c r="P191" s="1849"/>
      <c r="Q191" s="718">
        <f>P191</f>
        <v>0</v>
      </c>
      <c r="R191" s="1528">
        <f>P191</f>
        <v>0</v>
      </c>
      <c r="S191" s="709"/>
      <c r="T191" s="316"/>
      <c r="U191" s="314"/>
      <c r="V191" s="314"/>
      <c r="W191" s="315"/>
    </row>
    <row r="192" spans="1:23" ht="25.5" x14ac:dyDescent="0.2">
      <c r="A192" s="93"/>
      <c r="B192" s="94" t="s">
        <v>177</v>
      </c>
      <c r="C192" s="2603" t="s">
        <v>447</v>
      </c>
      <c r="D192" s="1849"/>
      <c r="E192" s="718">
        <f>D192</f>
        <v>0</v>
      </c>
      <c r="F192" s="1515">
        <f>D192</f>
        <v>0</v>
      </c>
      <c r="G192" s="1849"/>
      <c r="H192" s="718">
        <f>G192</f>
        <v>0</v>
      </c>
      <c r="I192" s="1515">
        <f>G192</f>
        <v>0</v>
      </c>
      <c r="J192" s="1849"/>
      <c r="K192" s="718">
        <f>J192</f>
        <v>0</v>
      </c>
      <c r="L192" s="1528">
        <f>J192</f>
        <v>0</v>
      </c>
      <c r="M192" s="1849"/>
      <c r="N192" s="718">
        <f>M192</f>
        <v>0</v>
      </c>
      <c r="O192" s="1528">
        <f>M192</f>
        <v>0</v>
      </c>
      <c r="P192" s="1849"/>
      <c r="Q192" s="718">
        <f>P192</f>
        <v>0</v>
      </c>
      <c r="R192" s="1528">
        <f>P192</f>
        <v>0</v>
      </c>
      <c r="S192" s="709"/>
      <c r="T192" s="316"/>
      <c r="U192" s="314"/>
      <c r="V192" s="314"/>
      <c r="W192" s="315"/>
    </row>
    <row r="193" spans="1:23" ht="25.5" x14ac:dyDescent="0.2">
      <c r="A193" s="93"/>
      <c r="B193" s="94" t="s">
        <v>69</v>
      </c>
      <c r="C193" s="2603" t="s">
        <v>447</v>
      </c>
      <c r="D193" s="698">
        <f>D192*D168</f>
        <v>0</v>
      </c>
      <c r="E193" s="692">
        <f t="shared" ref="E193" si="207">E192*E168</f>
        <v>0</v>
      </c>
      <c r="F193" s="707">
        <f t="shared" ref="F193" si="208">F192*F168</f>
        <v>0</v>
      </c>
      <c r="G193" s="698">
        <f t="shared" ref="G193" si="209">G192*G168</f>
        <v>0</v>
      </c>
      <c r="H193" s="692">
        <f t="shared" ref="H193" si="210">H192*H168</f>
        <v>0</v>
      </c>
      <c r="I193" s="690">
        <f t="shared" ref="I193" si="211">I192*I168</f>
        <v>0</v>
      </c>
      <c r="J193" s="698">
        <f t="shared" ref="J193" si="212">J192*J168</f>
        <v>0</v>
      </c>
      <c r="K193" s="692">
        <f t="shared" ref="K193" si="213">K192*K168</f>
        <v>0</v>
      </c>
      <c r="L193" s="707">
        <f t="shared" ref="L193" si="214">L192*L168</f>
        <v>0</v>
      </c>
      <c r="M193" s="698">
        <f t="shared" ref="M193" si="215">M192*M168</f>
        <v>0</v>
      </c>
      <c r="N193" s="692">
        <f t="shared" ref="N193" si="216">N192*N168</f>
        <v>0</v>
      </c>
      <c r="O193" s="707">
        <f t="shared" ref="O193" si="217">O192*O168</f>
        <v>0</v>
      </c>
      <c r="P193" s="698">
        <f t="shared" ref="P193" si="218">P192*P168</f>
        <v>0</v>
      </c>
      <c r="Q193" s="692">
        <f t="shared" ref="Q193" si="219">Q192*Q168</f>
        <v>0</v>
      </c>
      <c r="R193" s="707">
        <f t="shared" ref="R193" si="220">R192*R168</f>
        <v>0</v>
      </c>
      <c r="S193" s="709"/>
      <c r="T193" s="316"/>
      <c r="U193" s="314"/>
      <c r="V193" s="314"/>
      <c r="W193" s="315"/>
    </row>
    <row r="194" spans="1:23" x14ac:dyDescent="0.2">
      <c r="A194" s="93"/>
      <c r="B194" s="100" t="s">
        <v>850</v>
      </c>
      <c r="C194" s="2603" t="s">
        <v>447</v>
      </c>
      <c r="D194" s="2777">
        <f>IF(D193=0,0,(E194*E193+F194*F193)/D193)</f>
        <v>0</v>
      </c>
      <c r="E194" s="2245"/>
      <c r="F194" s="2245"/>
      <c r="G194" s="2777">
        <f>IF(G193=0,0,(H194*H193+I194*I193)/G193)</f>
        <v>0</v>
      </c>
      <c r="H194" s="2245"/>
      <c r="I194" s="2245"/>
      <c r="J194" s="2777">
        <f>IF(J193=0,0,(K194*K193+L194*L193)/J193)</f>
        <v>0</v>
      </c>
      <c r="K194" s="2245"/>
      <c r="L194" s="2245"/>
      <c r="M194" s="2777">
        <f>IF(M193=0,0,(N194*N193+O194*O193)/M193)</f>
        <v>0</v>
      </c>
      <c r="N194" s="2245"/>
      <c r="O194" s="2245"/>
      <c r="P194" s="2777">
        <f>IF(P193=0,0,(Q194*Q193+R194*R193)/P193)</f>
        <v>0</v>
      </c>
      <c r="Q194" s="2245"/>
      <c r="R194" s="2245"/>
      <c r="S194" s="1095"/>
      <c r="T194" s="893"/>
      <c r="U194" s="886"/>
      <c r="V194" s="886"/>
      <c r="W194" s="1096"/>
    </row>
    <row r="195" spans="1:23" x14ac:dyDescent="0.2">
      <c r="A195" s="93"/>
      <c r="B195" s="100" t="s">
        <v>59</v>
      </c>
      <c r="C195" s="2603" t="s">
        <v>447</v>
      </c>
      <c r="D195" s="2239"/>
      <c r="E195" s="718">
        <f>D195</f>
        <v>0</v>
      </c>
      <c r="F195" s="1515">
        <f>D195</f>
        <v>0</v>
      </c>
      <c r="G195" s="2239"/>
      <c r="H195" s="718">
        <f>G195</f>
        <v>0</v>
      </c>
      <c r="I195" s="1515">
        <f>G195</f>
        <v>0</v>
      </c>
      <c r="J195" s="2239"/>
      <c r="K195" s="718">
        <f>J195</f>
        <v>0</v>
      </c>
      <c r="L195" s="1528">
        <f>J195</f>
        <v>0</v>
      </c>
      <c r="M195" s="2239"/>
      <c r="N195" s="718">
        <f>M195</f>
        <v>0</v>
      </c>
      <c r="O195" s="1528">
        <f>M195</f>
        <v>0</v>
      </c>
      <c r="P195" s="2239"/>
      <c r="Q195" s="718">
        <f>P195</f>
        <v>0</v>
      </c>
      <c r="R195" s="1528">
        <f>P195</f>
        <v>0</v>
      </c>
      <c r="S195" s="1095"/>
      <c r="T195" s="893"/>
      <c r="U195" s="886"/>
      <c r="V195" s="886"/>
      <c r="W195" s="1096"/>
    </row>
    <row r="196" spans="1:23" x14ac:dyDescent="0.2">
      <c r="A196" s="93"/>
      <c r="B196" s="94" t="s">
        <v>173</v>
      </c>
      <c r="C196" s="53" t="s">
        <v>42</v>
      </c>
      <c r="D196" s="1849"/>
      <c r="E196" s="692">
        <f>IF(D193=0,0,E193/D193*D196)</f>
        <v>0</v>
      </c>
      <c r="F196" s="690">
        <f>D196-E196</f>
        <v>0</v>
      </c>
      <c r="G196" s="1849"/>
      <c r="H196" s="692">
        <f>IF(G193=0,0,H193/G193*G196)</f>
        <v>0</v>
      </c>
      <c r="I196" s="690">
        <f>G196-H196</f>
        <v>0</v>
      </c>
      <c r="J196" s="1849"/>
      <c r="K196" s="692">
        <f>IF(J193=0,0,K193/J193*J196)</f>
        <v>0</v>
      </c>
      <c r="L196" s="690">
        <f>J196-K196</f>
        <v>0</v>
      </c>
      <c r="M196" s="1849"/>
      <c r="N196" s="692">
        <f>IF(M193=0,0,N193/M193*M196)</f>
        <v>0</v>
      </c>
      <c r="O196" s="690">
        <f>M196-N196</f>
        <v>0</v>
      </c>
      <c r="P196" s="1849"/>
      <c r="Q196" s="692">
        <f>IF(P193=0,0,Q193/P193*P196)</f>
        <v>0</v>
      </c>
      <c r="R196" s="690">
        <f>P196-Q196</f>
        <v>0</v>
      </c>
      <c r="S196" s="709"/>
      <c r="T196" s="316"/>
      <c r="U196" s="314"/>
      <c r="V196" s="314"/>
      <c r="W196" s="315"/>
    </row>
    <row r="197" spans="1:23" x14ac:dyDescent="0.2">
      <c r="A197" s="93"/>
      <c r="B197" s="94" t="s">
        <v>60</v>
      </c>
      <c r="C197" s="53" t="s">
        <v>42</v>
      </c>
      <c r="D197" s="698">
        <f>(D194+D195)*D193</f>
        <v>0</v>
      </c>
      <c r="E197" s="692">
        <f t="shared" ref="E197:R197" si="221">(E194+E195)*E193</f>
        <v>0</v>
      </c>
      <c r="F197" s="707">
        <f t="shared" si="221"/>
        <v>0</v>
      </c>
      <c r="G197" s="698">
        <f t="shared" si="221"/>
        <v>0</v>
      </c>
      <c r="H197" s="692">
        <f t="shared" si="221"/>
        <v>0</v>
      </c>
      <c r="I197" s="690">
        <f t="shared" si="221"/>
        <v>0</v>
      </c>
      <c r="J197" s="698">
        <f t="shared" si="221"/>
        <v>0</v>
      </c>
      <c r="K197" s="692">
        <f t="shared" si="221"/>
        <v>0</v>
      </c>
      <c r="L197" s="707">
        <f t="shared" si="221"/>
        <v>0</v>
      </c>
      <c r="M197" s="698">
        <f t="shared" si="221"/>
        <v>0</v>
      </c>
      <c r="N197" s="692">
        <f t="shared" si="221"/>
        <v>0</v>
      </c>
      <c r="O197" s="707">
        <f t="shared" si="221"/>
        <v>0</v>
      </c>
      <c r="P197" s="698">
        <f t="shared" si="221"/>
        <v>0</v>
      </c>
      <c r="Q197" s="692">
        <f t="shared" si="221"/>
        <v>0</v>
      </c>
      <c r="R197" s="707">
        <f t="shared" si="221"/>
        <v>0</v>
      </c>
      <c r="S197" s="709"/>
      <c r="T197" s="316"/>
      <c r="U197" s="314"/>
      <c r="V197" s="314"/>
      <c r="W197" s="315"/>
    </row>
    <row r="198" spans="1:23" ht="13.5" thickBot="1" x14ac:dyDescent="0.25">
      <c r="A198" s="95"/>
      <c r="B198" s="2" t="s">
        <v>57</v>
      </c>
      <c r="C198" s="48" t="s">
        <v>42</v>
      </c>
      <c r="D198" s="712">
        <f>D196+D197</f>
        <v>0</v>
      </c>
      <c r="E198" s="689">
        <f t="shared" ref="E198" si="222">E196+E197</f>
        <v>0</v>
      </c>
      <c r="F198" s="1513">
        <f t="shared" ref="F198" si="223">F196+F197</f>
        <v>0</v>
      </c>
      <c r="G198" s="712">
        <f t="shared" ref="G198" si="224">G196+G197</f>
        <v>0</v>
      </c>
      <c r="H198" s="689">
        <f t="shared" ref="H198" si="225">H196+H197</f>
        <v>0</v>
      </c>
      <c r="I198" s="881">
        <f t="shared" ref="I198" si="226">I196+I197</f>
        <v>0</v>
      </c>
      <c r="J198" s="712">
        <f t="shared" ref="J198" si="227">J196+J197</f>
        <v>0</v>
      </c>
      <c r="K198" s="689">
        <f t="shared" ref="K198" si="228">K196+K197</f>
        <v>0</v>
      </c>
      <c r="L198" s="1513">
        <f t="shared" ref="L198" si="229">L196+L197</f>
        <v>0</v>
      </c>
      <c r="M198" s="712">
        <f t="shared" ref="M198" si="230">M196+M197</f>
        <v>0</v>
      </c>
      <c r="N198" s="689">
        <f t="shared" ref="N198" si="231">N196+N197</f>
        <v>0</v>
      </c>
      <c r="O198" s="1513">
        <f t="shared" ref="O198" si="232">O196+O197</f>
        <v>0</v>
      </c>
      <c r="P198" s="712">
        <f t="shared" ref="P198" si="233">P196+P197</f>
        <v>0</v>
      </c>
      <c r="Q198" s="689">
        <f t="shared" ref="Q198" si="234">Q196+Q197</f>
        <v>0</v>
      </c>
      <c r="R198" s="1513">
        <f t="shared" ref="R198" si="235">R196+R197</f>
        <v>0</v>
      </c>
      <c r="S198" s="1135"/>
      <c r="T198" s="1136"/>
      <c r="U198" s="1114"/>
      <c r="V198" s="1114"/>
      <c r="W198" s="1137"/>
    </row>
    <row r="199" spans="1:23" ht="26.25" thickBot="1" x14ac:dyDescent="0.25">
      <c r="A199" s="895">
        <v>6</v>
      </c>
      <c r="B199" s="779" t="s">
        <v>90</v>
      </c>
      <c r="C199" s="310" t="s">
        <v>42</v>
      </c>
      <c r="D199" s="626">
        <f t="shared" ref="D199:R199" si="236">D180+D189+D198</f>
        <v>0</v>
      </c>
      <c r="E199" s="383">
        <f>E180+E189+E198</f>
        <v>0</v>
      </c>
      <c r="F199" s="378">
        <f t="shared" si="236"/>
        <v>0</v>
      </c>
      <c r="G199" s="626">
        <f t="shared" si="236"/>
        <v>0</v>
      </c>
      <c r="H199" s="383">
        <f t="shared" si="236"/>
        <v>0</v>
      </c>
      <c r="I199" s="378">
        <f t="shared" si="236"/>
        <v>0</v>
      </c>
      <c r="J199" s="626">
        <f t="shared" si="236"/>
        <v>0</v>
      </c>
      <c r="K199" s="383">
        <f t="shared" si="236"/>
        <v>0</v>
      </c>
      <c r="L199" s="378">
        <f t="shared" si="236"/>
        <v>0</v>
      </c>
      <c r="M199" s="626">
        <f t="shared" si="236"/>
        <v>0</v>
      </c>
      <c r="N199" s="383">
        <f t="shared" si="236"/>
        <v>0</v>
      </c>
      <c r="O199" s="378">
        <f t="shared" si="236"/>
        <v>0</v>
      </c>
      <c r="P199" s="626">
        <f t="shared" si="236"/>
        <v>0</v>
      </c>
      <c r="Q199" s="383">
        <f t="shared" si="236"/>
        <v>0</v>
      </c>
      <c r="R199" s="378">
        <f t="shared" si="236"/>
        <v>0</v>
      </c>
      <c r="S199" s="1138"/>
      <c r="T199" s="1139"/>
      <c r="U199" s="1140"/>
      <c r="V199" s="1140"/>
      <c r="W199" s="1141"/>
    </row>
    <row r="200" spans="1:23" ht="25.5" x14ac:dyDescent="0.2">
      <c r="A200" s="896">
        <v>7</v>
      </c>
      <c r="B200" s="1004" t="s">
        <v>852</v>
      </c>
      <c r="C200" s="335" t="s">
        <v>42</v>
      </c>
      <c r="D200" s="590">
        <f t="shared" ref="D200:R200" si="237">D169*D201</f>
        <v>0</v>
      </c>
      <c r="E200" s="589">
        <f t="shared" si="237"/>
        <v>0</v>
      </c>
      <c r="F200" s="250">
        <f t="shared" si="237"/>
        <v>0</v>
      </c>
      <c r="G200" s="590">
        <f t="shared" si="237"/>
        <v>0</v>
      </c>
      <c r="H200" s="589">
        <f t="shared" si="237"/>
        <v>0</v>
      </c>
      <c r="I200" s="250">
        <f t="shared" si="237"/>
        <v>0</v>
      </c>
      <c r="J200" s="590">
        <f t="shared" si="237"/>
        <v>0</v>
      </c>
      <c r="K200" s="589">
        <f t="shared" si="237"/>
        <v>0</v>
      </c>
      <c r="L200" s="250">
        <f t="shared" si="237"/>
        <v>0</v>
      </c>
      <c r="M200" s="590">
        <f t="shared" si="237"/>
        <v>0</v>
      </c>
      <c r="N200" s="589">
        <f t="shared" si="237"/>
        <v>0</v>
      </c>
      <c r="O200" s="250">
        <f t="shared" si="237"/>
        <v>0</v>
      </c>
      <c r="P200" s="590">
        <f t="shared" si="237"/>
        <v>0</v>
      </c>
      <c r="Q200" s="589">
        <f t="shared" si="237"/>
        <v>0</v>
      </c>
      <c r="R200" s="250">
        <f t="shared" si="237"/>
        <v>0</v>
      </c>
      <c r="S200" s="800"/>
      <c r="T200" s="1142"/>
      <c r="U200" s="1143"/>
      <c r="V200" s="1143"/>
      <c r="W200" s="1144"/>
    </row>
    <row r="201" spans="1:23" ht="13.5" thickBot="1" x14ac:dyDescent="0.25">
      <c r="A201" s="787"/>
      <c r="B201" s="788" t="s">
        <v>106</v>
      </c>
      <c r="C201" s="789" t="s">
        <v>29</v>
      </c>
      <c r="D201" s="1599">
        <f>IF(D169=0,0,(E201*E169+F201*F169)/D169)</f>
        <v>0</v>
      </c>
      <c r="E201" s="1880"/>
      <c r="F201" s="1881"/>
      <c r="G201" s="1599">
        <f>IF(G169=0,0,(H201*H169+I201*I169)/G169)</f>
        <v>0</v>
      </c>
      <c r="H201" s="1880"/>
      <c r="I201" s="1882"/>
      <c r="J201" s="1599">
        <f>IF(J169=0,0,(K201*K169+L201*L169)/J169)</f>
        <v>0</v>
      </c>
      <c r="K201" s="1880"/>
      <c r="L201" s="1882"/>
      <c r="M201" s="1599">
        <f>IF(M169=0,0,(N201*N169+O201*O169)/M169)</f>
        <v>0</v>
      </c>
      <c r="N201" s="1880"/>
      <c r="O201" s="1882"/>
      <c r="P201" s="1599">
        <f>IF(P169=0,0,(Q201*Q169+R201*R169)/P169)</f>
        <v>0</v>
      </c>
      <c r="Q201" s="1880"/>
      <c r="R201" s="1882"/>
      <c r="S201" s="790"/>
      <c r="T201" s="1145"/>
      <c r="U201" s="1124"/>
      <c r="V201" s="1124"/>
      <c r="W201" s="1146"/>
    </row>
    <row r="202" spans="1:23" ht="25.5" x14ac:dyDescent="0.2">
      <c r="A202" s="897">
        <v>8</v>
      </c>
      <c r="B202" s="125" t="s">
        <v>512</v>
      </c>
      <c r="C202" s="696" t="s">
        <v>61</v>
      </c>
      <c r="D202" s="257">
        <f t="shared" ref="D202:F202" si="238">D204*D205</f>
        <v>0</v>
      </c>
      <c r="E202" s="408">
        <f t="shared" si="238"/>
        <v>0</v>
      </c>
      <c r="F202" s="347">
        <f t="shared" si="238"/>
        <v>0</v>
      </c>
      <c r="G202" s="2714"/>
      <c r="H202" s="2715"/>
      <c r="I202" s="2716"/>
      <c r="J202" s="2714"/>
      <c r="K202" s="2715"/>
      <c r="L202" s="2716"/>
      <c r="M202" s="1121"/>
      <c r="N202" s="1104"/>
      <c r="O202" s="1147"/>
      <c r="P202" s="1121"/>
      <c r="Q202" s="1093"/>
      <c r="R202" s="1094"/>
      <c r="S202" s="235">
        <f>S204*S205</f>
        <v>0</v>
      </c>
      <c r="T202" s="743">
        <f t="shared" ref="T202:W202" si="239">T204*T205</f>
        <v>0</v>
      </c>
      <c r="U202" s="408">
        <f t="shared" si="239"/>
        <v>0</v>
      </c>
      <c r="V202" s="408">
        <f t="shared" si="239"/>
        <v>0</v>
      </c>
      <c r="W202" s="735">
        <f t="shared" si="239"/>
        <v>0</v>
      </c>
    </row>
    <row r="203" spans="1:23" x14ac:dyDescent="0.2">
      <c r="A203" s="104"/>
      <c r="B203" s="126" t="s">
        <v>94</v>
      </c>
      <c r="C203" s="717" t="s">
        <v>20</v>
      </c>
      <c r="D203" s="880">
        <f>IF(D170=0,0,D204/D170)</f>
        <v>0</v>
      </c>
      <c r="E203" s="880">
        <f>IF(E170=0,0,E204/E170)</f>
        <v>0</v>
      </c>
      <c r="F203" s="880">
        <f>IF(F170=0,0,F204/F170)</f>
        <v>0</v>
      </c>
      <c r="G203" s="2706"/>
      <c r="H203" s="2707"/>
      <c r="I203" s="2708"/>
      <c r="J203" s="2706"/>
      <c r="K203" s="2707"/>
      <c r="L203" s="2708"/>
      <c r="M203" s="1523"/>
      <c r="N203" s="1148"/>
      <c r="O203" s="1149"/>
      <c r="P203" s="1523"/>
      <c r="Q203" s="1148"/>
      <c r="R203" s="1149"/>
      <c r="S203" s="2248">
        <f>'A7_Bilant RT'!F74</f>
        <v>0</v>
      </c>
      <c r="T203" s="2249"/>
      <c r="U203" s="2250"/>
      <c r="V203" s="2250"/>
      <c r="W203" s="2251"/>
    </row>
    <row r="204" spans="1:23" x14ac:dyDescent="0.2">
      <c r="A204" s="93"/>
      <c r="B204" s="106" t="s">
        <v>62</v>
      </c>
      <c r="C204" s="697" t="s">
        <v>14</v>
      </c>
      <c r="D204" s="698">
        <f>D170-D171</f>
        <v>0</v>
      </c>
      <c r="E204" s="692">
        <f>E170-E171</f>
        <v>0</v>
      </c>
      <c r="F204" s="690">
        <f>F170-F171</f>
        <v>0</v>
      </c>
      <c r="G204" s="2701"/>
      <c r="H204" s="2700"/>
      <c r="I204" s="2702"/>
      <c r="J204" s="2701"/>
      <c r="K204" s="2700"/>
      <c r="L204" s="2702"/>
      <c r="M204" s="1106"/>
      <c r="N204" s="314"/>
      <c r="O204" s="315"/>
      <c r="P204" s="1106"/>
      <c r="Q204" s="314"/>
      <c r="R204" s="315"/>
      <c r="S204" s="2247">
        <f>'A7_Bilant RT'!F73</f>
        <v>0</v>
      </c>
      <c r="T204" s="1852"/>
      <c r="U204" s="1851"/>
      <c r="V204" s="1851"/>
      <c r="W204" s="1850"/>
    </row>
    <row r="205" spans="1:23" ht="13.5" thickBot="1" x14ac:dyDescent="0.25">
      <c r="A205" s="93"/>
      <c r="B205" s="106" t="s">
        <v>324</v>
      </c>
      <c r="C205" s="697" t="s">
        <v>15</v>
      </c>
      <c r="D205" s="1879">
        <f>IF(D204=0,0,(E204*E205+F204*F205)/D204)</f>
        <v>0</v>
      </c>
      <c r="E205" s="2267"/>
      <c r="F205" s="2295"/>
      <c r="G205" s="2717"/>
      <c r="H205" s="2468"/>
      <c r="I205" s="2718"/>
      <c r="J205" s="2717"/>
      <c r="K205" s="2468"/>
      <c r="L205" s="2718"/>
      <c r="M205" s="1560"/>
      <c r="N205" s="888"/>
      <c r="O205" s="1231"/>
      <c r="P205" s="1560"/>
      <c r="Q205" s="1352"/>
      <c r="R205" s="1516"/>
      <c r="S205" s="2252">
        <f>'A7_Bilant RT'!F67</f>
        <v>0</v>
      </c>
      <c r="T205" s="2253"/>
      <c r="U205" s="2245"/>
      <c r="V205" s="2245"/>
      <c r="W205" s="2254"/>
    </row>
    <row r="206" spans="1:23" ht="26.25" thickBot="1" x14ac:dyDescent="0.25">
      <c r="A206" s="895">
        <v>9</v>
      </c>
      <c r="B206" s="785" t="s">
        <v>511</v>
      </c>
      <c r="C206" s="786" t="s">
        <v>63</v>
      </c>
      <c r="D206" s="626">
        <f>D208*D209</f>
        <v>0</v>
      </c>
      <c r="E206" s="383">
        <f t="shared" ref="E206:W206" si="240">E208*E209</f>
        <v>0</v>
      </c>
      <c r="F206" s="378">
        <f t="shared" si="240"/>
        <v>0</v>
      </c>
      <c r="G206" s="626">
        <f t="shared" si="240"/>
        <v>0</v>
      </c>
      <c r="H206" s="383">
        <f t="shared" si="240"/>
        <v>0</v>
      </c>
      <c r="I206" s="378">
        <f t="shared" si="240"/>
        <v>0</v>
      </c>
      <c r="J206" s="626">
        <f t="shared" si="240"/>
        <v>0</v>
      </c>
      <c r="K206" s="383">
        <f t="shared" si="240"/>
        <v>0</v>
      </c>
      <c r="L206" s="378">
        <f t="shared" si="240"/>
        <v>0</v>
      </c>
      <c r="M206" s="626">
        <f t="shared" si="240"/>
        <v>0</v>
      </c>
      <c r="N206" s="383">
        <f t="shared" si="240"/>
        <v>0</v>
      </c>
      <c r="O206" s="378">
        <f t="shared" si="240"/>
        <v>0</v>
      </c>
      <c r="P206" s="626">
        <f t="shared" si="240"/>
        <v>0</v>
      </c>
      <c r="Q206" s="383">
        <f t="shared" si="240"/>
        <v>0</v>
      </c>
      <c r="R206" s="378">
        <f t="shared" si="240"/>
        <v>0</v>
      </c>
      <c r="S206" s="380">
        <f>S208*S209</f>
        <v>0</v>
      </c>
      <c r="T206" s="782">
        <f t="shared" si="240"/>
        <v>0</v>
      </c>
      <c r="U206" s="383">
        <f>U208*U209</f>
        <v>0</v>
      </c>
      <c r="V206" s="383">
        <f t="shared" si="240"/>
        <v>0</v>
      </c>
      <c r="W206" s="781">
        <f t="shared" si="240"/>
        <v>0</v>
      </c>
    </row>
    <row r="207" spans="1:23" ht="36" x14ac:dyDescent="0.2">
      <c r="A207" s="791"/>
      <c r="B207" s="792" t="s">
        <v>64</v>
      </c>
      <c r="C207" s="793" t="s">
        <v>454</v>
      </c>
      <c r="D207" s="1885"/>
      <c r="E207" s="1526">
        <f>D207</f>
        <v>0</v>
      </c>
      <c r="F207" s="1525">
        <f>D207</f>
        <v>0</v>
      </c>
      <c r="G207" s="1885"/>
      <c r="H207" s="1526">
        <f>G207</f>
        <v>0</v>
      </c>
      <c r="I207" s="1529">
        <f>G207</f>
        <v>0</v>
      </c>
      <c r="J207" s="1885"/>
      <c r="K207" s="1526">
        <f>J207</f>
        <v>0</v>
      </c>
      <c r="L207" s="1525">
        <f>J207</f>
        <v>0</v>
      </c>
      <c r="M207" s="1885"/>
      <c r="N207" s="1526">
        <f>M207</f>
        <v>0</v>
      </c>
      <c r="O207" s="1525">
        <f>M207</f>
        <v>0</v>
      </c>
      <c r="P207" s="1885"/>
      <c r="Q207" s="1526">
        <f>P207</f>
        <v>0</v>
      </c>
      <c r="R207" s="1529">
        <f>P207</f>
        <v>0</v>
      </c>
      <c r="S207" s="1886"/>
      <c r="T207" s="1887"/>
      <c r="U207" s="1888"/>
      <c r="V207" s="1888"/>
      <c r="W207" s="1889"/>
    </row>
    <row r="208" spans="1:23" ht="15" customHeight="1" x14ac:dyDescent="0.2">
      <c r="A208" s="93"/>
      <c r="B208" s="106" t="s">
        <v>65</v>
      </c>
      <c r="C208" s="697" t="s">
        <v>14</v>
      </c>
      <c r="D208" s="698">
        <f t="shared" ref="D208:W208" si="241">D207*D170</f>
        <v>0</v>
      </c>
      <c r="E208" s="692">
        <f t="shared" si="241"/>
        <v>0</v>
      </c>
      <c r="F208" s="707">
        <f t="shared" si="241"/>
        <v>0</v>
      </c>
      <c r="G208" s="698">
        <f t="shared" si="241"/>
        <v>0</v>
      </c>
      <c r="H208" s="692">
        <f t="shared" si="241"/>
        <v>0</v>
      </c>
      <c r="I208" s="707">
        <f t="shared" si="241"/>
        <v>0</v>
      </c>
      <c r="J208" s="698">
        <f t="shared" si="241"/>
        <v>0</v>
      </c>
      <c r="K208" s="692">
        <f t="shared" si="241"/>
        <v>0</v>
      </c>
      <c r="L208" s="707">
        <f t="shared" si="241"/>
        <v>0</v>
      </c>
      <c r="M208" s="698">
        <f t="shared" si="241"/>
        <v>0</v>
      </c>
      <c r="N208" s="692">
        <f t="shared" si="241"/>
        <v>0</v>
      </c>
      <c r="O208" s="707">
        <f t="shared" si="241"/>
        <v>0</v>
      </c>
      <c r="P208" s="698">
        <f t="shared" si="241"/>
        <v>0</v>
      </c>
      <c r="Q208" s="692">
        <f t="shared" si="241"/>
        <v>0</v>
      </c>
      <c r="R208" s="707">
        <f t="shared" si="241"/>
        <v>0</v>
      </c>
      <c r="S208" s="711">
        <f t="shared" si="241"/>
        <v>0</v>
      </c>
      <c r="T208" s="694">
        <f t="shared" si="241"/>
        <v>0</v>
      </c>
      <c r="U208" s="692">
        <f t="shared" si="241"/>
        <v>0</v>
      </c>
      <c r="V208" s="692">
        <f t="shared" si="241"/>
        <v>0</v>
      </c>
      <c r="W208" s="704">
        <f t="shared" si="241"/>
        <v>0</v>
      </c>
    </row>
    <row r="209" spans="1:23" ht="18" customHeight="1" thickBot="1" x14ac:dyDescent="0.25">
      <c r="A209" s="787"/>
      <c r="B209" s="794" t="s">
        <v>70</v>
      </c>
      <c r="C209" s="795" t="s">
        <v>15</v>
      </c>
      <c r="D209" s="2444">
        <f>IF(D208=0,0,(E209*E208+F209*F208)/D208)</f>
        <v>0</v>
      </c>
      <c r="E209" s="1880"/>
      <c r="F209" s="1881"/>
      <c r="G209" s="2444">
        <f>IF(G208=0,0,(H209*H208+I209*I208)/G208)</f>
        <v>0</v>
      </c>
      <c r="H209" s="1880"/>
      <c r="I209" s="1882"/>
      <c r="J209" s="2444">
        <f>IF(J208=0,0,(K209*K208+L209*L208)/J208)</f>
        <v>0</v>
      </c>
      <c r="K209" s="1880"/>
      <c r="L209" s="1882"/>
      <c r="M209" s="2444">
        <f>IF(M208=0,0,(N209*N208+O209*O208)/M208)</f>
        <v>0</v>
      </c>
      <c r="N209" s="1880"/>
      <c r="O209" s="1882"/>
      <c r="P209" s="2444">
        <f>IF(P208=0,0,(Q209*Q208+R209*R208)/P208)</f>
        <v>0</v>
      </c>
      <c r="Q209" s="1880"/>
      <c r="R209" s="1882"/>
      <c r="S209" s="1883"/>
      <c r="T209" s="1884"/>
      <c r="U209" s="1880"/>
      <c r="V209" s="1880"/>
      <c r="W209" s="1882"/>
    </row>
    <row r="210" spans="1:23" ht="25.5" x14ac:dyDescent="0.2">
      <c r="A210" s="105">
        <v>10</v>
      </c>
      <c r="B210" s="125" t="s">
        <v>851</v>
      </c>
      <c r="C210" s="47" t="s">
        <v>42</v>
      </c>
      <c r="D210" s="257">
        <f t="shared" ref="D210:W210" si="242">D212*D213</f>
        <v>0</v>
      </c>
      <c r="E210" s="408">
        <f t="shared" si="242"/>
        <v>0</v>
      </c>
      <c r="F210" s="249">
        <f t="shared" si="242"/>
        <v>0</v>
      </c>
      <c r="G210" s="257">
        <f t="shared" si="242"/>
        <v>0</v>
      </c>
      <c r="H210" s="408">
        <f t="shared" si="242"/>
        <v>0</v>
      </c>
      <c r="I210" s="249">
        <f t="shared" si="242"/>
        <v>0</v>
      </c>
      <c r="J210" s="257">
        <f t="shared" si="242"/>
        <v>0</v>
      </c>
      <c r="K210" s="408">
        <f>K212*K213</f>
        <v>0</v>
      </c>
      <c r="L210" s="249">
        <f t="shared" si="242"/>
        <v>0</v>
      </c>
      <c r="M210" s="257">
        <f t="shared" si="242"/>
        <v>0</v>
      </c>
      <c r="N210" s="408">
        <f t="shared" si="242"/>
        <v>0</v>
      </c>
      <c r="O210" s="249">
        <f t="shared" si="242"/>
        <v>0</v>
      </c>
      <c r="P210" s="257">
        <f t="shared" si="242"/>
        <v>0</v>
      </c>
      <c r="Q210" s="408">
        <f t="shared" si="242"/>
        <v>0</v>
      </c>
      <c r="R210" s="249">
        <f t="shared" si="242"/>
        <v>0</v>
      </c>
      <c r="S210" s="235">
        <f t="shared" si="242"/>
        <v>0</v>
      </c>
      <c r="T210" s="743">
        <f t="shared" si="242"/>
        <v>0</v>
      </c>
      <c r="U210" s="408">
        <f t="shared" si="242"/>
        <v>0</v>
      </c>
      <c r="V210" s="408">
        <f t="shared" si="242"/>
        <v>0</v>
      </c>
      <c r="W210" s="735">
        <f t="shared" si="242"/>
        <v>0</v>
      </c>
    </row>
    <row r="211" spans="1:23" ht="36" x14ac:dyDescent="0.2">
      <c r="A211" s="93"/>
      <c r="B211" s="106" t="s">
        <v>73</v>
      </c>
      <c r="C211" s="53" t="s">
        <v>451</v>
      </c>
      <c r="D211" s="2255"/>
      <c r="E211" s="1236">
        <f>D211</f>
        <v>0</v>
      </c>
      <c r="F211" s="1514">
        <f>D211</f>
        <v>0</v>
      </c>
      <c r="G211" s="2255"/>
      <c r="H211" s="1236">
        <f>G211</f>
        <v>0</v>
      </c>
      <c r="I211" s="1514">
        <f>G211</f>
        <v>0</v>
      </c>
      <c r="J211" s="2255"/>
      <c r="K211" s="1236">
        <f>J211</f>
        <v>0</v>
      </c>
      <c r="L211" s="1514">
        <f>J211</f>
        <v>0</v>
      </c>
      <c r="M211" s="2255"/>
      <c r="N211" s="1236">
        <f>M211</f>
        <v>0</v>
      </c>
      <c r="O211" s="1514">
        <f>M211</f>
        <v>0</v>
      </c>
      <c r="P211" s="2255"/>
      <c r="Q211" s="1236">
        <f>P211</f>
        <v>0</v>
      </c>
      <c r="R211" s="1514">
        <f>P211</f>
        <v>0</v>
      </c>
      <c r="S211" s="2256"/>
      <c r="T211" s="2257"/>
      <c r="U211" s="2258"/>
      <c r="V211" s="2258"/>
      <c r="W211" s="2259"/>
    </row>
    <row r="212" spans="1:23" x14ac:dyDescent="0.2">
      <c r="A212" s="93"/>
      <c r="B212" s="106" t="s">
        <v>601</v>
      </c>
      <c r="C212" s="53" t="s">
        <v>6</v>
      </c>
      <c r="D212" s="698">
        <f t="shared" ref="D212:W212" si="243">D211*D170</f>
        <v>0</v>
      </c>
      <c r="E212" s="692">
        <f t="shared" si="243"/>
        <v>0</v>
      </c>
      <c r="F212" s="707">
        <f t="shared" si="243"/>
        <v>0</v>
      </c>
      <c r="G212" s="698">
        <f t="shared" si="243"/>
        <v>0</v>
      </c>
      <c r="H212" s="692">
        <f t="shared" si="243"/>
        <v>0</v>
      </c>
      <c r="I212" s="707">
        <f t="shared" si="243"/>
        <v>0</v>
      </c>
      <c r="J212" s="698">
        <f t="shared" si="243"/>
        <v>0</v>
      </c>
      <c r="K212" s="692">
        <f t="shared" si="243"/>
        <v>0</v>
      </c>
      <c r="L212" s="707">
        <f t="shared" si="243"/>
        <v>0</v>
      </c>
      <c r="M212" s="698">
        <f t="shared" si="243"/>
        <v>0</v>
      </c>
      <c r="N212" s="692">
        <f t="shared" si="243"/>
        <v>0</v>
      </c>
      <c r="O212" s="707">
        <f t="shared" si="243"/>
        <v>0</v>
      </c>
      <c r="P212" s="698">
        <f t="shared" si="243"/>
        <v>0</v>
      </c>
      <c r="Q212" s="692">
        <f t="shared" si="243"/>
        <v>0</v>
      </c>
      <c r="R212" s="707">
        <f t="shared" si="243"/>
        <v>0</v>
      </c>
      <c r="S212" s="711">
        <f t="shared" si="243"/>
        <v>0</v>
      </c>
      <c r="T212" s="694">
        <f t="shared" si="243"/>
        <v>0</v>
      </c>
      <c r="U212" s="692">
        <f t="shared" si="243"/>
        <v>0</v>
      </c>
      <c r="V212" s="692">
        <f t="shared" si="243"/>
        <v>0</v>
      </c>
      <c r="W212" s="704">
        <f t="shared" si="243"/>
        <v>0</v>
      </c>
    </row>
    <row r="213" spans="1:23" x14ac:dyDescent="0.2">
      <c r="A213" s="93"/>
      <c r="B213" s="106" t="s">
        <v>161</v>
      </c>
      <c r="C213" s="53" t="s">
        <v>66</v>
      </c>
      <c r="D213" s="2239"/>
      <c r="E213" s="718">
        <f>D213</f>
        <v>0</v>
      </c>
      <c r="F213" s="1515">
        <f>D213</f>
        <v>0</v>
      </c>
      <c r="G213" s="2239"/>
      <c r="H213" s="718">
        <f>G213</f>
        <v>0</v>
      </c>
      <c r="I213" s="1515">
        <f>G213</f>
        <v>0</v>
      </c>
      <c r="J213" s="2239"/>
      <c r="K213" s="718">
        <f>J213</f>
        <v>0</v>
      </c>
      <c r="L213" s="1515">
        <f>J213</f>
        <v>0</v>
      </c>
      <c r="M213" s="2239"/>
      <c r="N213" s="718">
        <f>M213</f>
        <v>0</v>
      </c>
      <c r="O213" s="1515">
        <f>M213</f>
        <v>0</v>
      </c>
      <c r="P213" s="2239"/>
      <c r="Q213" s="718">
        <f>P213</f>
        <v>0</v>
      </c>
      <c r="R213" s="1515">
        <f>P213</f>
        <v>0</v>
      </c>
      <c r="S213" s="2262"/>
      <c r="T213" s="2253"/>
      <c r="U213" s="2245"/>
      <c r="V213" s="2245"/>
      <c r="W213" s="2254"/>
    </row>
    <row r="214" spans="1:23" ht="25.5" x14ac:dyDescent="0.2">
      <c r="A214" s="95">
        <v>11</v>
      </c>
      <c r="B214" s="107" t="s">
        <v>91</v>
      </c>
      <c r="C214" s="48" t="s">
        <v>42</v>
      </c>
      <c r="D214" s="712">
        <f t="shared" ref="D214:W214" si="244">D216*D217</f>
        <v>0</v>
      </c>
      <c r="E214" s="689">
        <f t="shared" si="244"/>
        <v>0</v>
      </c>
      <c r="F214" s="1513">
        <f t="shared" si="244"/>
        <v>0</v>
      </c>
      <c r="G214" s="712">
        <f t="shared" si="244"/>
        <v>0</v>
      </c>
      <c r="H214" s="689">
        <f t="shared" si="244"/>
        <v>0</v>
      </c>
      <c r="I214" s="1513">
        <f t="shared" si="244"/>
        <v>0</v>
      </c>
      <c r="J214" s="712">
        <f t="shared" si="244"/>
        <v>0</v>
      </c>
      <c r="K214" s="689">
        <f t="shared" si="244"/>
        <v>0</v>
      </c>
      <c r="L214" s="1513">
        <f t="shared" si="244"/>
        <v>0</v>
      </c>
      <c r="M214" s="712">
        <f t="shared" si="244"/>
        <v>0</v>
      </c>
      <c r="N214" s="689">
        <f t="shared" si="244"/>
        <v>0</v>
      </c>
      <c r="O214" s="1513">
        <f t="shared" si="244"/>
        <v>0</v>
      </c>
      <c r="P214" s="712">
        <f t="shared" si="244"/>
        <v>0</v>
      </c>
      <c r="Q214" s="689">
        <f t="shared" si="244"/>
        <v>0</v>
      </c>
      <c r="R214" s="1513">
        <f t="shared" si="244"/>
        <v>0</v>
      </c>
      <c r="S214" s="710">
        <f t="shared" si="244"/>
        <v>0</v>
      </c>
      <c r="T214" s="702">
        <f t="shared" si="244"/>
        <v>0</v>
      </c>
      <c r="U214" s="689">
        <f t="shared" si="244"/>
        <v>0</v>
      </c>
      <c r="V214" s="689">
        <f t="shared" si="244"/>
        <v>0</v>
      </c>
      <c r="W214" s="706">
        <f t="shared" si="244"/>
        <v>0</v>
      </c>
    </row>
    <row r="215" spans="1:23" ht="36" x14ac:dyDescent="0.2">
      <c r="A215" s="93"/>
      <c r="B215" s="106" t="s">
        <v>72</v>
      </c>
      <c r="C215" s="53" t="s">
        <v>452</v>
      </c>
      <c r="D215" s="2255"/>
      <c r="E215" s="1236">
        <f>D215</f>
        <v>0</v>
      </c>
      <c r="F215" s="1514">
        <f>D215</f>
        <v>0</v>
      </c>
      <c r="G215" s="2255"/>
      <c r="H215" s="1236">
        <f>G215</f>
        <v>0</v>
      </c>
      <c r="I215" s="1514">
        <f>G215</f>
        <v>0</v>
      </c>
      <c r="J215" s="2255"/>
      <c r="K215" s="1236">
        <f>J215</f>
        <v>0</v>
      </c>
      <c r="L215" s="1514">
        <f>J215</f>
        <v>0</v>
      </c>
      <c r="M215" s="2255"/>
      <c r="N215" s="1236">
        <f>M215</f>
        <v>0</v>
      </c>
      <c r="O215" s="1514">
        <f>M215</f>
        <v>0</v>
      </c>
      <c r="P215" s="2255"/>
      <c r="Q215" s="1236">
        <f>P215</f>
        <v>0</v>
      </c>
      <c r="R215" s="1514">
        <f>P215</f>
        <v>0</v>
      </c>
      <c r="S215" s="2256"/>
      <c r="T215" s="2257"/>
      <c r="U215" s="2258"/>
      <c r="V215" s="2258"/>
      <c r="W215" s="2259"/>
    </row>
    <row r="216" spans="1:23" x14ac:dyDescent="0.2">
      <c r="A216" s="93"/>
      <c r="B216" s="106" t="s">
        <v>602</v>
      </c>
      <c r="C216" s="53" t="s">
        <v>6</v>
      </c>
      <c r="D216" s="698">
        <f t="shared" ref="D216:W216" si="245">D215*D170</f>
        <v>0</v>
      </c>
      <c r="E216" s="692">
        <f t="shared" si="245"/>
        <v>0</v>
      </c>
      <c r="F216" s="707">
        <f t="shared" si="245"/>
        <v>0</v>
      </c>
      <c r="G216" s="698">
        <f t="shared" si="245"/>
        <v>0</v>
      </c>
      <c r="H216" s="692">
        <f t="shared" si="245"/>
        <v>0</v>
      </c>
      <c r="I216" s="707">
        <f t="shared" si="245"/>
        <v>0</v>
      </c>
      <c r="J216" s="698">
        <f t="shared" si="245"/>
        <v>0</v>
      </c>
      <c r="K216" s="692">
        <f t="shared" si="245"/>
        <v>0</v>
      </c>
      <c r="L216" s="707">
        <f t="shared" si="245"/>
        <v>0</v>
      </c>
      <c r="M216" s="698">
        <f t="shared" si="245"/>
        <v>0</v>
      </c>
      <c r="N216" s="692">
        <f t="shared" si="245"/>
        <v>0</v>
      </c>
      <c r="O216" s="707">
        <f t="shared" si="245"/>
        <v>0</v>
      </c>
      <c r="P216" s="698">
        <f t="shared" si="245"/>
        <v>0</v>
      </c>
      <c r="Q216" s="692">
        <f t="shared" si="245"/>
        <v>0</v>
      </c>
      <c r="R216" s="707">
        <f t="shared" si="245"/>
        <v>0</v>
      </c>
      <c r="S216" s="711">
        <f t="shared" si="245"/>
        <v>0</v>
      </c>
      <c r="T216" s="694">
        <f t="shared" si="245"/>
        <v>0</v>
      </c>
      <c r="U216" s="692">
        <f t="shared" si="245"/>
        <v>0</v>
      </c>
      <c r="V216" s="692">
        <f t="shared" si="245"/>
        <v>0</v>
      </c>
      <c r="W216" s="704">
        <f t="shared" si="245"/>
        <v>0</v>
      </c>
    </row>
    <row r="217" spans="1:23" x14ac:dyDescent="0.2">
      <c r="A217" s="93"/>
      <c r="B217" s="106" t="s">
        <v>71</v>
      </c>
      <c r="C217" s="53" t="s">
        <v>66</v>
      </c>
      <c r="D217" s="2239"/>
      <c r="E217" s="718">
        <f>D217</f>
        <v>0</v>
      </c>
      <c r="F217" s="1528">
        <f>D217</f>
        <v>0</v>
      </c>
      <c r="G217" s="2239"/>
      <c r="H217" s="718">
        <f>G217</f>
        <v>0</v>
      </c>
      <c r="I217" s="1528">
        <f>G217</f>
        <v>0</v>
      </c>
      <c r="J217" s="2239"/>
      <c r="K217" s="718">
        <f>J217</f>
        <v>0</v>
      </c>
      <c r="L217" s="1528">
        <f>J217</f>
        <v>0</v>
      </c>
      <c r="M217" s="2239"/>
      <c r="N217" s="718">
        <f>M217</f>
        <v>0</v>
      </c>
      <c r="O217" s="1528">
        <f>M217</f>
        <v>0</v>
      </c>
      <c r="P217" s="2239"/>
      <c r="Q217" s="718">
        <f>P217</f>
        <v>0</v>
      </c>
      <c r="R217" s="1528">
        <f>P217</f>
        <v>0</v>
      </c>
      <c r="S217" s="2262"/>
      <c r="T217" s="2253"/>
      <c r="U217" s="2245"/>
      <c r="V217" s="2245"/>
      <c r="W217" s="2254"/>
    </row>
    <row r="218" spans="1:23" x14ac:dyDescent="0.2">
      <c r="A218" s="95">
        <v>12</v>
      </c>
      <c r="B218" s="108" t="s">
        <v>67</v>
      </c>
      <c r="C218" s="48" t="s">
        <v>42</v>
      </c>
      <c r="D218" s="712">
        <f t="shared" ref="D218:W218" si="246">D220*D221</f>
        <v>0</v>
      </c>
      <c r="E218" s="689">
        <f t="shared" ref="E218:R218" si="247">E220*E221</f>
        <v>0</v>
      </c>
      <c r="F218" s="1513">
        <f t="shared" si="247"/>
        <v>0</v>
      </c>
      <c r="G218" s="712">
        <f t="shared" si="247"/>
        <v>0</v>
      </c>
      <c r="H218" s="689">
        <f t="shared" si="247"/>
        <v>0</v>
      </c>
      <c r="I218" s="1513">
        <f t="shared" si="247"/>
        <v>0</v>
      </c>
      <c r="J218" s="712">
        <f t="shared" si="247"/>
        <v>0</v>
      </c>
      <c r="K218" s="689">
        <f t="shared" si="247"/>
        <v>0</v>
      </c>
      <c r="L218" s="1513">
        <f t="shared" si="247"/>
        <v>0</v>
      </c>
      <c r="M218" s="712">
        <f t="shared" si="247"/>
        <v>0</v>
      </c>
      <c r="N218" s="689">
        <f t="shared" si="247"/>
        <v>0</v>
      </c>
      <c r="O218" s="1513">
        <f t="shared" si="247"/>
        <v>0</v>
      </c>
      <c r="P218" s="712">
        <f t="shared" si="247"/>
        <v>0</v>
      </c>
      <c r="Q218" s="689">
        <f t="shared" si="247"/>
        <v>0</v>
      </c>
      <c r="R218" s="1513">
        <f t="shared" si="247"/>
        <v>0</v>
      </c>
      <c r="S218" s="710">
        <f t="shared" si="246"/>
        <v>0</v>
      </c>
      <c r="T218" s="702">
        <f t="shared" si="246"/>
        <v>0</v>
      </c>
      <c r="U218" s="689">
        <f t="shared" si="246"/>
        <v>0</v>
      </c>
      <c r="V218" s="689">
        <f t="shared" si="246"/>
        <v>0</v>
      </c>
      <c r="W218" s="706">
        <f t="shared" si="246"/>
        <v>0</v>
      </c>
    </row>
    <row r="219" spans="1:23" ht="36" x14ac:dyDescent="0.2">
      <c r="A219" s="93"/>
      <c r="B219" s="106" t="s">
        <v>74</v>
      </c>
      <c r="C219" s="53" t="s">
        <v>453</v>
      </c>
      <c r="D219" s="2239"/>
      <c r="E219" s="718">
        <f>D219</f>
        <v>0</v>
      </c>
      <c r="F219" s="1515">
        <f>D219</f>
        <v>0</v>
      </c>
      <c r="G219" s="2239"/>
      <c r="H219" s="718">
        <f>G219</f>
        <v>0</v>
      </c>
      <c r="I219" s="1515">
        <f>G219</f>
        <v>0</v>
      </c>
      <c r="J219" s="2239"/>
      <c r="K219" s="718">
        <f>J219</f>
        <v>0</v>
      </c>
      <c r="L219" s="1515">
        <f>J219</f>
        <v>0</v>
      </c>
      <c r="M219" s="2239"/>
      <c r="N219" s="718">
        <f>M219</f>
        <v>0</v>
      </c>
      <c r="O219" s="1515">
        <f>M219</f>
        <v>0</v>
      </c>
      <c r="P219" s="2239"/>
      <c r="Q219" s="718">
        <f>P219</f>
        <v>0</v>
      </c>
      <c r="R219" s="1515">
        <f>P219</f>
        <v>0</v>
      </c>
      <c r="S219" s="2262"/>
      <c r="T219" s="2253"/>
      <c r="U219" s="2245"/>
      <c r="V219" s="2245"/>
      <c r="W219" s="2254"/>
    </row>
    <row r="220" spans="1:23" x14ac:dyDescent="0.2">
      <c r="A220" s="93"/>
      <c r="B220" s="106" t="s">
        <v>603</v>
      </c>
      <c r="C220" s="53" t="s">
        <v>6</v>
      </c>
      <c r="D220" s="698">
        <f t="shared" ref="D220:W220" si="248">D219*D170</f>
        <v>0</v>
      </c>
      <c r="E220" s="692">
        <f t="shared" si="248"/>
        <v>0</v>
      </c>
      <c r="F220" s="707">
        <f t="shared" si="248"/>
        <v>0</v>
      </c>
      <c r="G220" s="698">
        <f t="shared" si="248"/>
        <v>0</v>
      </c>
      <c r="H220" s="692">
        <f t="shared" si="248"/>
        <v>0</v>
      </c>
      <c r="I220" s="707">
        <f t="shared" si="248"/>
        <v>0</v>
      </c>
      <c r="J220" s="698">
        <f t="shared" si="248"/>
        <v>0</v>
      </c>
      <c r="K220" s="692">
        <f t="shared" si="248"/>
        <v>0</v>
      </c>
      <c r="L220" s="707">
        <f t="shared" si="248"/>
        <v>0</v>
      </c>
      <c r="M220" s="698">
        <f t="shared" si="248"/>
        <v>0</v>
      </c>
      <c r="N220" s="692">
        <f t="shared" si="248"/>
        <v>0</v>
      </c>
      <c r="O220" s="707">
        <f t="shared" si="248"/>
        <v>0</v>
      </c>
      <c r="P220" s="698">
        <f t="shared" si="248"/>
        <v>0</v>
      </c>
      <c r="Q220" s="692">
        <f t="shared" si="248"/>
        <v>0</v>
      </c>
      <c r="R220" s="707">
        <f t="shared" si="248"/>
        <v>0</v>
      </c>
      <c r="S220" s="711">
        <f t="shared" si="248"/>
        <v>0</v>
      </c>
      <c r="T220" s="694">
        <f t="shared" si="248"/>
        <v>0</v>
      </c>
      <c r="U220" s="692">
        <f t="shared" si="248"/>
        <v>0</v>
      </c>
      <c r="V220" s="692">
        <f t="shared" si="248"/>
        <v>0</v>
      </c>
      <c r="W220" s="704">
        <f t="shared" si="248"/>
        <v>0</v>
      </c>
    </row>
    <row r="221" spans="1:23" ht="13.5" thickBot="1" x14ac:dyDescent="0.25">
      <c r="A221" s="101"/>
      <c r="B221" s="783" t="s">
        <v>160</v>
      </c>
      <c r="C221" s="334" t="s">
        <v>66</v>
      </c>
      <c r="D221" s="2294"/>
      <c r="E221" s="1607">
        <f>D221</f>
        <v>0</v>
      </c>
      <c r="F221" s="1608">
        <f>D221</f>
        <v>0</v>
      </c>
      <c r="G221" s="2294"/>
      <c r="H221" s="1607">
        <f>G221</f>
        <v>0</v>
      </c>
      <c r="I221" s="1608">
        <f>G221</f>
        <v>0</v>
      </c>
      <c r="J221" s="2294"/>
      <c r="K221" s="1607">
        <f>J221</f>
        <v>0</v>
      </c>
      <c r="L221" s="1608">
        <f>J221</f>
        <v>0</v>
      </c>
      <c r="M221" s="2294"/>
      <c r="N221" s="1607">
        <f>M221</f>
        <v>0</v>
      </c>
      <c r="O221" s="1608">
        <f>M221</f>
        <v>0</v>
      </c>
      <c r="P221" s="2294"/>
      <c r="Q221" s="1607">
        <f>P221</f>
        <v>0</v>
      </c>
      <c r="R221" s="1608">
        <f>P221</f>
        <v>0</v>
      </c>
      <c r="S221" s="2265"/>
      <c r="T221" s="2266"/>
      <c r="U221" s="2267"/>
      <c r="V221" s="2267"/>
      <c r="W221" s="2268"/>
    </row>
    <row r="222" spans="1:23" ht="26.25" thickBot="1" x14ac:dyDescent="0.25">
      <c r="A222" s="895">
        <v>13</v>
      </c>
      <c r="B222" s="779" t="s">
        <v>185</v>
      </c>
      <c r="C222" s="310" t="s">
        <v>42</v>
      </c>
      <c r="D222" s="626">
        <f t="shared" ref="D222:W222" si="249">D210+D214+D218</f>
        <v>0</v>
      </c>
      <c r="E222" s="383">
        <f t="shared" ref="E222:R222" si="250">E210+E214+E218</f>
        <v>0</v>
      </c>
      <c r="F222" s="378">
        <f t="shared" si="250"/>
        <v>0</v>
      </c>
      <c r="G222" s="626">
        <f>G210+G214+G218</f>
        <v>0</v>
      </c>
      <c r="H222" s="383">
        <f t="shared" si="250"/>
        <v>0</v>
      </c>
      <c r="I222" s="378">
        <f t="shared" si="250"/>
        <v>0</v>
      </c>
      <c r="J222" s="626">
        <f t="shared" si="250"/>
        <v>0</v>
      </c>
      <c r="K222" s="383">
        <f t="shared" si="250"/>
        <v>0</v>
      </c>
      <c r="L222" s="378">
        <f t="shared" si="250"/>
        <v>0</v>
      </c>
      <c r="M222" s="626">
        <f t="shared" si="250"/>
        <v>0</v>
      </c>
      <c r="N222" s="383">
        <f t="shared" si="250"/>
        <v>0</v>
      </c>
      <c r="O222" s="378">
        <f t="shared" si="250"/>
        <v>0</v>
      </c>
      <c r="P222" s="626">
        <f t="shared" si="250"/>
        <v>0</v>
      </c>
      <c r="Q222" s="383">
        <f t="shared" si="250"/>
        <v>0</v>
      </c>
      <c r="R222" s="378">
        <f t="shared" si="250"/>
        <v>0</v>
      </c>
      <c r="S222" s="380">
        <f>S210+S214+S218</f>
        <v>0</v>
      </c>
      <c r="T222" s="782">
        <f t="shared" si="249"/>
        <v>0</v>
      </c>
      <c r="U222" s="383">
        <f t="shared" si="249"/>
        <v>0</v>
      </c>
      <c r="V222" s="383">
        <f t="shared" si="249"/>
        <v>0</v>
      </c>
      <c r="W222" s="781">
        <f t="shared" si="249"/>
        <v>0</v>
      </c>
    </row>
    <row r="223" spans="1:23" ht="17.25" customHeight="1" thickBot="1" x14ac:dyDescent="0.25">
      <c r="A223" s="895">
        <v>14</v>
      </c>
      <c r="B223" s="99" t="s">
        <v>510</v>
      </c>
      <c r="C223" s="310" t="s">
        <v>61</v>
      </c>
      <c r="D223" s="626">
        <f>D224*D225</f>
        <v>0</v>
      </c>
      <c r="E223" s="383">
        <f t="shared" ref="E223:R223" si="251">E224*E225</f>
        <v>0</v>
      </c>
      <c r="F223" s="378">
        <f t="shared" si="251"/>
        <v>0</v>
      </c>
      <c r="G223" s="626">
        <f t="shared" si="251"/>
        <v>0</v>
      </c>
      <c r="H223" s="383">
        <f t="shared" si="251"/>
        <v>0</v>
      </c>
      <c r="I223" s="378">
        <f t="shared" si="251"/>
        <v>0</v>
      </c>
      <c r="J223" s="626">
        <f t="shared" si="251"/>
        <v>0</v>
      </c>
      <c r="K223" s="383">
        <f t="shared" si="251"/>
        <v>0</v>
      </c>
      <c r="L223" s="378">
        <f t="shared" si="251"/>
        <v>0</v>
      </c>
      <c r="M223" s="626">
        <f t="shared" si="251"/>
        <v>0</v>
      </c>
      <c r="N223" s="383">
        <f t="shared" si="251"/>
        <v>0</v>
      </c>
      <c r="O223" s="378">
        <f t="shared" si="251"/>
        <v>0</v>
      </c>
      <c r="P223" s="626">
        <f t="shared" si="251"/>
        <v>0</v>
      </c>
      <c r="Q223" s="383">
        <f t="shared" si="251"/>
        <v>0</v>
      </c>
      <c r="R223" s="378">
        <f t="shared" si="251"/>
        <v>0</v>
      </c>
      <c r="S223" s="1151"/>
      <c r="T223" s="1152"/>
      <c r="U223" s="1119"/>
      <c r="V223" s="1119"/>
      <c r="W223" s="1153"/>
    </row>
    <row r="224" spans="1:23" x14ac:dyDescent="0.2">
      <c r="A224" s="104"/>
      <c r="B224" s="796" t="s">
        <v>174</v>
      </c>
      <c r="C224" s="797" t="s">
        <v>43</v>
      </c>
      <c r="D224" s="1890"/>
      <c r="E224" s="1891"/>
      <c r="F224" s="882">
        <f>D224-E224</f>
        <v>0</v>
      </c>
      <c r="G224" s="1890"/>
      <c r="H224" s="1891"/>
      <c r="I224" s="882">
        <f>G224-H224</f>
        <v>0</v>
      </c>
      <c r="J224" s="1890"/>
      <c r="K224" s="1891"/>
      <c r="L224" s="882">
        <f>J224-K224</f>
        <v>0</v>
      </c>
      <c r="M224" s="1890"/>
      <c r="N224" s="1891"/>
      <c r="O224" s="882">
        <f>M224-N224</f>
        <v>0</v>
      </c>
      <c r="P224" s="1890"/>
      <c r="Q224" s="1891"/>
      <c r="R224" s="882">
        <f>P224-Q224</f>
        <v>0</v>
      </c>
      <c r="S224" s="1091"/>
      <c r="T224" s="1155"/>
      <c r="U224" s="1104"/>
      <c r="V224" s="1092"/>
      <c r="W224" s="1094"/>
    </row>
    <row r="225" spans="1:23" ht="13.5" thickBot="1" x14ac:dyDescent="0.25">
      <c r="A225" s="787"/>
      <c r="B225" s="788" t="s">
        <v>175</v>
      </c>
      <c r="C225" s="789" t="s">
        <v>176</v>
      </c>
      <c r="D225" s="2271"/>
      <c r="E225" s="726">
        <f>D225</f>
        <v>0</v>
      </c>
      <c r="F225" s="799">
        <f>D225</f>
        <v>0</v>
      </c>
      <c r="G225" s="2271"/>
      <c r="H225" s="726">
        <f>G225</f>
        <v>0</v>
      </c>
      <c r="I225" s="799">
        <f>G225</f>
        <v>0</v>
      </c>
      <c r="J225" s="2271"/>
      <c r="K225" s="726">
        <f>J225</f>
        <v>0</v>
      </c>
      <c r="L225" s="799">
        <f>J225</f>
        <v>0</v>
      </c>
      <c r="M225" s="2271"/>
      <c r="N225" s="726">
        <f>M225</f>
        <v>0</v>
      </c>
      <c r="O225" s="799">
        <f>M225</f>
        <v>0</v>
      </c>
      <c r="P225" s="2271"/>
      <c r="Q225" s="726">
        <f>P225</f>
        <v>0</v>
      </c>
      <c r="R225" s="799">
        <f>P225</f>
        <v>0</v>
      </c>
      <c r="S225" s="790"/>
      <c r="T225" s="2302"/>
      <c r="U225" s="1124"/>
      <c r="V225" s="2302"/>
      <c r="W225" s="1125"/>
    </row>
    <row r="226" spans="1:23" s="35" customFormat="1" ht="16.5" customHeight="1" thickBot="1" x14ac:dyDescent="0.25">
      <c r="A226" s="895">
        <v>15</v>
      </c>
      <c r="B226" s="779" t="s">
        <v>513</v>
      </c>
      <c r="C226" s="310" t="s">
        <v>61</v>
      </c>
      <c r="D226" s="2272"/>
      <c r="E226" s="1868"/>
      <c r="F226" s="1538">
        <f>IF(E226=0,0,D226-E226)</f>
        <v>0</v>
      </c>
      <c r="G226" s="2272"/>
      <c r="H226" s="1868"/>
      <c r="I226" s="1538">
        <f>IF(H226=0,0,G226-H226)</f>
        <v>0</v>
      </c>
      <c r="J226" s="2272"/>
      <c r="K226" s="1868"/>
      <c r="L226" s="1538">
        <f>IF(K226=0,0,J226-K226)</f>
        <v>0</v>
      </c>
      <c r="M226" s="2272"/>
      <c r="N226" s="1868"/>
      <c r="O226" s="1538">
        <f>IF(N226=0,0,M226-N226)</f>
        <v>0</v>
      </c>
      <c r="P226" s="2272"/>
      <c r="Q226" s="1868"/>
      <c r="R226" s="1538">
        <f>IF(Q226=0,0,P226-Q226)</f>
        <v>0</v>
      </c>
      <c r="S226" s="2273"/>
      <c r="T226" s="2283"/>
      <c r="U226" s="1868"/>
      <c r="V226" s="2283"/>
      <c r="W226" s="2297"/>
    </row>
    <row r="227" spans="1:23" s="35" customFormat="1" ht="15.75" customHeight="1" x14ac:dyDescent="0.2">
      <c r="A227" s="105">
        <v>16</v>
      </c>
      <c r="B227" s="784" t="s">
        <v>7</v>
      </c>
      <c r="C227" s="750" t="s">
        <v>45</v>
      </c>
      <c r="D227" s="2550">
        <f>A10_Personal!F94</f>
        <v>0</v>
      </c>
      <c r="E227" s="2558">
        <f>IF(D171=0,0,E171/D171*D227)</f>
        <v>0</v>
      </c>
      <c r="F227" s="2776">
        <f>IF(E227=0,0,D227-E227)</f>
        <v>0</v>
      </c>
      <c r="G227" s="2556">
        <f>A10_Personal!G94</f>
        <v>0</v>
      </c>
      <c r="H227" s="2558">
        <f>IF(G171=0,0,H171/G171*G227)</f>
        <v>0</v>
      </c>
      <c r="I227" s="2776">
        <f>IF(H227=0,0,G227-H227)</f>
        <v>0</v>
      </c>
      <c r="J227" s="2556">
        <f>A10_Personal!H94</f>
        <v>0</v>
      </c>
      <c r="K227" s="2558">
        <f>IF(J171=0,0,K171/J171*J227)</f>
        <v>0</v>
      </c>
      <c r="L227" s="2776">
        <f>IF(K227=0,0,J227-K227)</f>
        <v>0</v>
      </c>
      <c r="M227" s="2556">
        <f>A10_Personal!I94</f>
        <v>0</v>
      </c>
      <c r="N227" s="2558">
        <f>IF(M171=0,0,N171/M171*M227)</f>
        <v>0</v>
      </c>
      <c r="O227" s="2776">
        <f>IF(N227=0,0,M227-N227)</f>
        <v>0</v>
      </c>
      <c r="P227" s="2556">
        <f>A10_Personal!J94</f>
        <v>0</v>
      </c>
      <c r="Q227" s="2558">
        <f>IF(P171=0,0,Q171/P171*P227)</f>
        <v>0</v>
      </c>
      <c r="R227" s="2776">
        <f>IF(Q227=0,0,P227-Q227)</f>
        <v>0</v>
      </c>
      <c r="S227" s="2553">
        <f>A10_Personal!K94</f>
        <v>0</v>
      </c>
      <c r="T227" s="2556">
        <f>A10_Personal!L94</f>
        <v>0</v>
      </c>
      <c r="U227" s="2554">
        <f>A10_Personal!M94</f>
        <v>0</v>
      </c>
      <c r="V227" s="2555">
        <f>A10_Personal!N94</f>
        <v>0</v>
      </c>
      <c r="W227" s="2557">
        <f>A10_Personal!O94</f>
        <v>0</v>
      </c>
    </row>
    <row r="228" spans="1:23" s="35" customFormat="1" ht="24.75" thickBot="1" x14ac:dyDescent="0.25">
      <c r="A228" s="92">
        <v>17</v>
      </c>
      <c r="B228" s="109" t="s">
        <v>8</v>
      </c>
      <c r="C228" s="49" t="s">
        <v>165</v>
      </c>
      <c r="D228" s="2625">
        <f>A10_Personal!F111</f>
        <v>0</v>
      </c>
      <c r="E228" s="2626">
        <f>D228</f>
        <v>0</v>
      </c>
      <c r="F228" s="2631">
        <f>D228</f>
        <v>0</v>
      </c>
      <c r="G228" s="2625">
        <f>A10_Personal!G111</f>
        <v>0</v>
      </c>
      <c r="H228" s="2626">
        <f>G228</f>
        <v>0</v>
      </c>
      <c r="I228" s="2628">
        <f>G228</f>
        <v>0</v>
      </c>
      <c r="J228" s="2625">
        <f>A10_Personal!H111</f>
        <v>0</v>
      </c>
      <c r="K228" s="2626">
        <f>J228</f>
        <v>0</v>
      </c>
      <c r="L228" s="2628">
        <f>J228</f>
        <v>0</v>
      </c>
      <c r="M228" s="2625">
        <f>A10_Personal!I111</f>
        <v>0</v>
      </c>
      <c r="N228" s="2626">
        <f>M228</f>
        <v>0</v>
      </c>
      <c r="O228" s="2628">
        <f>M228</f>
        <v>0</v>
      </c>
      <c r="P228" s="2625">
        <f>A10_Personal!J111</f>
        <v>0</v>
      </c>
      <c r="Q228" s="2626">
        <f>P228</f>
        <v>0</v>
      </c>
      <c r="R228" s="2628">
        <f>P228</f>
        <v>0</v>
      </c>
      <c r="S228" s="2630">
        <f>A10_Personal!K111</f>
        <v>0</v>
      </c>
      <c r="T228" s="2625">
        <f>A10_Personal!L111</f>
        <v>0</v>
      </c>
      <c r="U228" s="2626">
        <f>A10_Personal!M111</f>
        <v>0</v>
      </c>
      <c r="V228" s="2627">
        <f>A10_Personal!N111</f>
        <v>0</v>
      </c>
      <c r="W228" s="2631">
        <f>A10_Personal!O111</f>
        <v>0</v>
      </c>
    </row>
    <row r="229" spans="1:23" x14ac:dyDescent="0.2">
      <c r="B229" s="526" t="s">
        <v>44</v>
      </c>
      <c r="C229" s="522"/>
    </row>
    <row r="230" spans="1:23" x14ac:dyDescent="0.2">
      <c r="B230" s="530" t="s">
        <v>656</v>
      </c>
      <c r="C230" s="531"/>
    </row>
    <row r="231" spans="1:23" x14ac:dyDescent="0.2">
      <c r="B231" s="525" t="s">
        <v>862</v>
      </c>
      <c r="C231" s="532"/>
    </row>
    <row r="232" spans="1:23" ht="15" customHeight="1" x14ac:dyDescent="0.2">
      <c r="B232" s="3051" t="s">
        <v>765</v>
      </c>
      <c r="C232" s="3051"/>
      <c r="D232" s="3051"/>
      <c r="E232" s="3051"/>
    </row>
    <row r="233" spans="1:23" x14ac:dyDescent="0.2">
      <c r="B233" s="522" t="s">
        <v>426</v>
      </c>
      <c r="C233" s="522"/>
    </row>
    <row r="234" spans="1:23" x14ac:dyDescent="0.2">
      <c r="B234" s="497"/>
      <c r="C234" s="522"/>
    </row>
    <row r="235" spans="1:23" x14ac:dyDescent="0.2">
      <c r="B235" s="1722"/>
      <c r="C235" s="522"/>
    </row>
  </sheetData>
  <sheetProtection algorithmName="SHA-512" hashValue="DNQQU6unUJUZsiRd8G9tTEoEVB910t7TdLOlLcc3m+L8QbQCEqEUAFEoR4Yf1sL8CQub9FY3Uwuxkgcfx1Wtzw==" saltValue="+42/rsjCGaLOLoQM3wFlZQ==" spinCount="100000" sheet="1" formatCells="0" formatColumns="0" formatRows="0"/>
  <mergeCells count="37">
    <mergeCell ref="T7:W8"/>
    <mergeCell ref="T84:W85"/>
    <mergeCell ref="G162:I162"/>
    <mergeCell ref="J162:L162"/>
    <mergeCell ref="M162:O162"/>
    <mergeCell ref="P162:R162"/>
    <mergeCell ref="G161:R161"/>
    <mergeCell ref="T161:W162"/>
    <mergeCell ref="G7:R7"/>
    <mergeCell ref="G85:I85"/>
    <mergeCell ref="G84:R84"/>
    <mergeCell ref="J85:L85"/>
    <mergeCell ref="M85:O85"/>
    <mergeCell ref="P85:R85"/>
    <mergeCell ref="B232:C232"/>
    <mergeCell ref="S84:S86"/>
    <mergeCell ref="S161:S163"/>
    <mergeCell ref="D84:F85"/>
    <mergeCell ref="D161:F162"/>
    <mergeCell ref="D232:E232"/>
    <mergeCell ref="A83:A86"/>
    <mergeCell ref="B83:B86"/>
    <mergeCell ref="C83:C86"/>
    <mergeCell ref="B155:C155"/>
    <mergeCell ref="A160:A163"/>
    <mergeCell ref="B160:B163"/>
    <mergeCell ref="C160:C163"/>
    <mergeCell ref="B78:C78"/>
    <mergeCell ref="B6:B9"/>
    <mergeCell ref="A6:A9"/>
    <mergeCell ref="C6:C9"/>
    <mergeCell ref="S7:S9"/>
    <mergeCell ref="D7:F8"/>
    <mergeCell ref="G8:I8"/>
    <mergeCell ref="J8:L8"/>
    <mergeCell ref="M8:O8"/>
    <mergeCell ref="P8:R8"/>
  </mergeCells>
  <printOptions horizontalCentered="1" verticalCentered="1"/>
  <pageMargins left="0.11811023622047245" right="0.11811023622047245" top="0" bottom="0.11811023622047245" header="0.31496062992125984" footer="0"/>
  <pageSetup paperSize="9" scale="40" orientation="landscape" r:id="rId1"/>
  <headerFooter>
    <oddHeader>&amp;RFișa A5</oddHeader>
    <oddFooter>&amp;RPag. &amp;P</oddFooter>
  </headerFooter>
  <rowBreaks count="2" manualBreakCount="2">
    <brk id="79" max="22" man="1"/>
    <brk id="156" max="22"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sheetPr>
  <dimension ref="A1:AU121"/>
  <sheetViews>
    <sheetView zoomScaleNormal="100" zoomScaleSheetLayoutView="100" workbookViewId="0">
      <pane xSplit="3" ySplit="10" topLeftCell="D52" activePane="bottomRight" state="frozen"/>
      <selection pane="topRight" activeCell="D1" sqref="D1"/>
      <selection pane="bottomLeft" activeCell="A11" sqref="A11"/>
      <selection pane="bottomRight" activeCell="F43" sqref="F43"/>
    </sheetView>
  </sheetViews>
  <sheetFormatPr defaultColWidth="8.85546875" defaultRowHeight="12.75" x14ac:dyDescent="0.2"/>
  <cols>
    <col min="1" max="1" width="3.85546875" style="17" customWidth="1"/>
    <col min="2" max="2" width="35.42578125" style="16" customWidth="1"/>
    <col min="3" max="3" width="6.5703125" style="39" customWidth="1"/>
    <col min="4" max="4" width="12.85546875" style="15" customWidth="1"/>
    <col min="5" max="5" width="12.5703125" style="15" customWidth="1"/>
    <col min="6" max="6" width="10.85546875" style="15" customWidth="1"/>
    <col min="7" max="7" width="11.85546875" style="15" customWidth="1"/>
    <col min="8" max="8" width="10.7109375" style="15" customWidth="1"/>
    <col min="9" max="9" width="11.140625" style="15" customWidth="1"/>
    <col min="10" max="10" width="11.5703125" style="15" customWidth="1"/>
    <col min="11" max="11" width="10.42578125" style="15" customWidth="1"/>
    <col min="12" max="12" width="10.85546875" style="15" customWidth="1"/>
    <col min="13" max="13" width="10.7109375" style="15" customWidth="1"/>
    <col min="14" max="14" width="11.28515625" style="15" customWidth="1"/>
    <col min="15" max="16" width="10.28515625" style="15" customWidth="1"/>
    <col min="17" max="17" width="11.7109375" style="15" customWidth="1"/>
    <col min="18" max="18" width="10.5703125" style="15" customWidth="1"/>
    <col min="19" max="19" width="11.28515625" style="15" customWidth="1"/>
    <col min="20" max="20" width="12.7109375" style="16" customWidth="1"/>
    <col min="21" max="21" width="10.140625" style="16" customWidth="1"/>
    <col min="22" max="22" width="11.140625" style="16" customWidth="1"/>
    <col min="23" max="23" width="10.140625" style="16" customWidth="1"/>
    <col min="24" max="24" width="10.28515625" style="16" customWidth="1"/>
    <col min="25" max="25" width="11.5703125" style="16" customWidth="1"/>
    <col min="26" max="26" width="9.7109375" style="16" customWidth="1"/>
    <col min="27" max="27" width="10.28515625" style="16" customWidth="1"/>
    <col min="28" max="28" width="9.28515625" style="16" customWidth="1"/>
    <col min="29" max="29" width="8.85546875" style="16"/>
    <col min="30" max="30" width="10.140625" style="16" customWidth="1"/>
    <col min="31" max="31" width="8.85546875" style="16"/>
    <col min="32" max="32" width="7.7109375" style="16" customWidth="1"/>
    <col min="33" max="33" width="9.7109375" style="16" customWidth="1"/>
    <col min="34" max="34" width="8.85546875" style="16"/>
    <col min="35" max="36" width="9.7109375" style="16" customWidth="1"/>
    <col min="37" max="37" width="8.7109375" style="16" customWidth="1"/>
    <col min="38" max="38" width="10.5703125" style="16" customWidth="1"/>
    <col min="39" max="39" width="9.7109375" style="16" customWidth="1"/>
    <col min="40" max="40" width="9" style="16" customWidth="1"/>
    <col min="41" max="41" width="12.85546875" style="16" customWidth="1"/>
    <col min="42" max="42" width="10.7109375" style="16" customWidth="1"/>
    <col min="43" max="43" width="10.5703125" style="16" customWidth="1"/>
    <col min="44" max="44" width="6.5703125" style="16" customWidth="1"/>
    <col min="45" max="45" width="6.28515625" style="16" customWidth="1"/>
    <col min="46" max="46" width="6.5703125" style="16" customWidth="1"/>
    <col min="47" max="47" width="16.5703125" style="16" customWidth="1"/>
    <col min="48" max="16384" width="8.85546875" style="16"/>
  </cols>
  <sheetData>
    <row r="1" spans="1:47" ht="21" customHeight="1" thickBot="1" x14ac:dyDescent="0.4">
      <c r="B1" s="539" t="s">
        <v>100</v>
      </c>
      <c r="C1" s="540" t="str">
        <f>A3_Avizat!$C$1</f>
        <v>Denumire operator</v>
      </c>
      <c r="D1" s="536"/>
      <c r="E1" s="537"/>
      <c r="F1" s="537"/>
      <c r="G1" s="537"/>
      <c r="H1" s="537"/>
      <c r="I1" s="537"/>
      <c r="J1" s="537"/>
      <c r="K1" s="538"/>
      <c r="L1" s="534"/>
      <c r="M1" s="534"/>
      <c r="N1" s="534"/>
      <c r="O1" s="534"/>
      <c r="P1" s="534"/>
      <c r="Q1" s="534"/>
      <c r="R1" s="534"/>
      <c r="S1" s="534"/>
      <c r="T1" s="534"/>
      <c r="U1" s="534"/>
      <c r="V1" s="1657" t="s">
        <v>390</v>
      </c>
      <c r="AQ1" s="756" t="s">
        <v>390</v>
      </c>
    </row>
    <row r="2" spans="1:47" ht="19.149999999999999" customHeight="1" thickBot="1" x14ac:dyDescent="0.3">
      <c r="A2" s="16"/>
      <c r="B2" s="284" t="s">
        <v>450</v>
      </c>
      <c r="C2" s="289">
        <f>A3_Avizat!$C$3</f>
        <v>2026</v>
      </c>
      <c r="D2" s="285"/>
      <c r="E2" s="203"/>
      <c r="F2" s="203"/>
      <c r="G2" s="203"/>
      <c r="H2" s="203"/>
      <c r="I2" s="203"/>
      <c r="J2" s="203"/>
      <c r="K2" s="204"/>
      <c r="L2" s="535"/>
      <c r="M2" s="535"/>
      <c r="N2" s="535"/>
      <c r="O2" s="535"/>
      <c r="P2" s="535"/>
      <c r="Q2" s="535"/>
      <c r="R2" s="535"/>
      <c r="S2" s="535"/>
      <c r="T2" s="535"/>
      <c r="U2" s="535"/>
      <c r="V2" s="535"/>
    </row>
    <row r="3" spans="1:47" ht="16.149999999999999" customHeight="1" x14ac:dyDescent="0.2">
      <c r="A3" s="16"/>
      <c r="B3" s="324"/>
      <c r="C3" s="16"/>
      <c r="D3" s="16"/>
      <c r="E3" s="16"/>
      <c r="F3" s="16"/>
      <c r="G3" s="16"/>
      <c r="H3" s="16"/>
      <c r="I3" s="16"/>
      <c r="J3" s="16"/>
      <c r="K3" s="16"/>
      <c r="L3" s="16"/>
      <c r="M3" s="16"/>
      <c r="N3" s="16"/>
      <c r="O3" s="16"/>
      <c r="P3" s="16"/>
      <c r="Q3" s="16"/>
      <c r="R3" s="16"/>
      <c r="S3" s="16"/>
    </row>
    <row r="4" spans="1:47" ht="15.75" x14ac:dyDescent="0.25">
      <c r="A4" s="68"/>
      <c r="B4" s="529" t="s">
        <v>427</v>
      </c>
      <c r="C4" s="68"/>
      <c r="D4" s="68"/>
      <c r="E4" s="68"/>
      <c r="F4" s="68"/>
      <c r="G4" s="68"/>
      <c r="H4" s="68"/>
      <c r="I4" s="68"/>
      <c r="J4" s="2356"/>
      <c r="K4" s="68"/>
      <c r="L4" s="68"/>
      <c r="M4" s="68"/>
      <c r="N4" s="68"/>
      <c r="O4" s="68"/>
      <c r="P4" s="68"/>
      <c r="Q4" s="16"/>
      <c r="R4" s="68"/>
      <c r="S4" s="68"/>
      <c r="T4" s="68"/>
      <c r="U4" s="68"/>
      <c r="V4" s="68"/>
      <c r="AL4" s="214"/>
      <c r="AM4" s="214"/>
      <c r="AN4" s="214"/>
    </row>
    <row r="5" spans="1:47" ht="16.149999999999999" customHeight="1" thickBot="1" x14ac:dyDescent="0.3">
      <c r="A5" s="328"/>
      <c r="B5" s="533" t="s">
        <v>670</v>
      </c>
      <c r="C5" s="35"/>
      <c r="D5" s="1420" t="s">
        <v>76</v>
      </c>
      <c r="E5" s="16"/>
      <c r="F5" s="16"/>
      <c r="G5" s="16"/>
      <c r="H5" s="16"/>
      <c r="I5" s="16"/>
      <c r="J5" s="16"/>
      <c r="K5" s="16"/>
      <c r="L5" s="16"/>
      <c r="M5" s="16"/>
      <c r="N5" s="16"/>
      <c r="O5" s="16"/>
      <c r="P5" s="16"/>
      <c r="Q5" s="16"/>
      <c r="R5" s="16"/>
      <c r="S5" s="16"/>
      <c r="V5" s="1726" t="s">
        <v>659</v>
      </c>
      <c r="AQ5" s="1726" t="s">
        <v>659</v>
      </c>
    </row>
    <row r="6" spans="1:47" ht="19.5" customHeight="1" thickBot="1" x14ac:dyDescent="0.35">
      <c r="A6" s="2820" t="s">
        <v>11</v>
      </c>
      <c r="B6" s="2823" t="s">
        <v>103</v>
      </c>
      <c r="C6" s="2826" t="s">
        <v>5</v>
      </c>
      <c r="D6" s="50"/>
      <c r="E6" s="212"/>
      <c r="F6" s="212"/>
      <c r="G6" s="212"/>
      <c r="H6" s="212"/>
      <c r="I6" s="212"/>
      <c r="J6" s="212"/>
      <c r="K6" s="212"/>
      <c r="L6" s="212"/>
      <c r="M6" s="1606"/>
      <c r="N6" s="1606" t="s">
        <v>662</v>
      </c>
      <c r="O6" s="1606"/>
      <c r="P6" s="1606"/>
      <c r="Q6" s="1606"/>
      <c r="R6" s="1606" t="s">
        <v>594</v>
      </c>
      <c r="S6" s="1606"/>
      <c r="T6" s="1606"/>
      <c r="U6" s="1610">
        <f>$C$2-1</f>
        <v>2025</v>
      </c>
      <c r="V6" s="1666" t="s">
        <v>76</v>
      </c>
      <c r="W6" s="1606"/>
      <c r="X6" s="1606"/>
      <c r="Y6" s="1606"/>
      <c r="Z6" s="1606"/>
      <c r="AA6" s="1606"/>
      <c r="AB6" s="1606"/>
      <c r="AC6" s="1606"/>
      <c r="AD6" s="1606"/>
      <c r="AE6" s="1606" t="str">
        <f>$N$6</f>
        <v>Preț/Tarif AVIZAT de ANRE</v>
      </c>
      <c r="AF6" s="1606"/>
      <c r="AG6" s="1606"/>
      <c r="AH6" s="1606"/>
      <c r="AI6" s="1606" t="s">
        <v>594</v>
      </c>
      <c r="AJ6" s="1606"/>
      <c r="AK6" s="1606"/>
      <c r="AL6" s="1606"/>
      <c r="AM6" s="1610">
        <f>$C$2-1</f>
        <v>2025</v>
      </c>
      <c r="AN6" s="1613"/>
      <c r="AO6" s="1614"/>
      <c r="AP6" s="1614"/>
      <c r="AQ6" s="1618" t="s">
        <v>76</v>
      </c>
      <c r="AR6" s="1615"/>
    </row>
    <row r="7" spans="1:47" ht="19.5" customHeight="1" thickBot="1" x14ac:dyDescent="0.25">
      <c r="A7" s="2821"/>
      <c r="B7" s="2824"/>
      <c r="C7" s="2827"/>
      <c r="D7" s="2893" t="s">
        <v>98</v>
      </c>
      <c r="E7" s="2894"/>
      <c r="F7" s="2894"/>
      <c r="G7" s="2895"/>
      <c r="H7" s="3079" t="s">
        <v>283</v>
      </c>
      <c r="I7" s="3080"/>
      <c r="J7" s="3081"/>
      <c r="K7" s="2855" t="s">
        <v>680</v>
      </c>
      <c r="L7" s="2855"/>
      <c r="M7" s="2855"/>
      <c r="N7" s="2855"/>
      <c r="O7" s="2855"/>
      <c r="P7" s="2855"/>
      <c r="Q7" s="2855"/>
      <c r="R7" s="2855"/>
      <c r="S7" s="2855"/>
      <c r="T7" s="2855"/>
      <c r="U7" s="2855"/>
      <c r="V7" s="2856"/>
      <c r="W7" s="2857" t="s">
        <v>4</v>
      </c>
      <c r="X7" s="2857"/>
      <c r="Y7" s="2857"/>
      <c r="Z7" s="2829" t="s">
        <v>335</v>
      </c>
      <c r="AA7" s="2830"/>
      <c r="AB7" s="2831"/>
      <c r="AC7" s="2881" t="s">
        <v>336</v>
      </c>
      <c r="AD7" s="2882"/>
      <c r="AE7" s="2883"/>
      <c r="AF7" s="2829" t="s">
        <v>337</v>
      </c>
      <c r="AG7" s="2830"/>
      <c r="AH7" s="2831"/>
      <c r="AI7" s="2887" t="s">
        <v>338</v>
      </c>
      <c r="AJ7" s="2887"/>
      <c r="AK7" s="2888"/>
      <c r="AL7" s="2857" t="s">
        <v>241</v>
      </c>
      <c r="AM7" s="2857"/>
      <c r="AN7" s="2857"/>
      <c r="AO7" s="2874" t="s">
        <v>107</v>
      </c>
      <c r="AP7" s="2875"/>
      <c r="AQ7" s="2876"/>
    </row>
    <row r="8" spans="1:47" ht="39" customHeight="1" thickBot="1" x14ac:dyDescent="0.25">
      <c r="A8" s="2821"/>
      <c r="B8" s="2824"/>
      <c r="C8" s="2827"/>
      <c r="D8" s="2850" t="s">
        <v>771</v>
      </c>
      <c r="E8" s="2896" t="s">
        <v>548</v>
      </c>
      <c r="F8" s="2851" t="s">
        <v>772</v>
      </c>
      <c r="G8" s="3094" t="s">
        <v>108</v>
      </c>
      <c r="H8" s="3082"/>
      <c r="I8" s="3083"/>
      <c r="J8" s="3084"/>
      <c r="K8" s="2868" t="s">
        <v>305</v>
      </c>
      <c r="L8" s="2868"/>
      <c r="M8" s="2869"/>
      <c r="N8" s="2870" t="s">
        <v>681</v>
      </c>
      <c r="O8" s="2871"/>
      <c r="P8" s="2872"/>
      <c r="Q8" s="2870" t="s">
        <v>657</v>
      </c>
      <c r="R8" s="2871"/>
      <c r="S8" s="2872"/>
      <c r="T8" s="2870" t="s">
        <v>821</v>
      </c>
      <c r="U8" s="2871"/>
      <c r="V8" s="2872"/>
      <c r="W8" s="2880"/>
      <c r="X8" s="2880"/>
      <c r="Y8" s="2880"/>
      <c r="Z8" s="2832"/>
      <c r="AA8" s="2833"/>
      <c r="AB8" s="2834"/>
      <c r="AC8" s="2884"/>
      <c r="AD8" s="2885"/>
      <c r="AE8" s="2886"/>
      <c r="AF8" s="2832"/>
      <c r="AG8" s="2833"/>
      <c r="AH8" s="2834"/>
      <c r="AI8" s="2833"/>
      <c r="AJ8" s="2833"/>
      <c r="AK8" s="2834"/>
      <c r="AL8" s="2880"/>
      <c r="AM8" s="2880"/>
      <c r="AN8" s="2880"/>
      <c r="AO8" s="2877"/>
      <c r="AP8" s="2878"/>
      <c r="AQ8" s="2879"/>
    </row>
    <row r="9" spans="1:47" ht="33.75" customHeight="1" thickBot="1" x14ac:dyDescent="0.25">
      <c r="A9" s="2822"/>
      <c r="B9" s="2825"/>
      <c r="C9" s="2828"/>
      <c r="D9" s="3093"/>
      <c r="E9" s="2852"/>
      <c r="F9" s="2852"/>
      <c r="G9" s="2853"/>
      <c r="H9" s="215" t="s">
        <v>12</v>
      </c>
      <c r="I9" s="21" t="s">
        <v>46</v>
      </c>
      <c r="J9" s="22" t="s">
        <v>47</v>
      </c>
      <c r="K9" s="20" t="s">
        <v>12</v>
      </c>
      <c r="L9" s="21" t="s">
        <v>46</v>
      </c>
      <c r="M9" s="216" t="s">
        <v>47</v>
      </c>
      <c r="N9" s="215" t="s">
        <v>12</v>
      </c>
      <c r="O9" s="21" t="s">
        <v>46</v>
      </c>
      <c r="P9" s="22" t="s">
        <v>47</v>
      </c>
      <c r="Q9" s="20" t="s">
        <v>12</v>
      </c>
      <c r="R9" s="21" t="s">
        <v>46</v>
      </c>
      <c r="S9" s="216" t="s">
        <v>47</v>
      </c>
      <c r="T9" s="215" t="s">
        <v>12</v>
      </c>
      <c r="U9" s="21" t="s">
        <v>46</v>
      </c>
      <c r="V9" s="22" t="s">
        <v>47</v>
      </c>
      <c r="W9" s="20" t="s">
        <v>12</v>
      </c>
      <c r="X9" s="21" t="s">
        <v>46</v>
      </c>
      <c r="Y9" s="216" t="s">
        <v>47</v>
      </c>
      <c r="Z9" s="215" t="s">
        <v>12</v>
      </c>
      <c r="AA9" s="21" t="s">
        <v>46</v>
      </c>
      <c r="AB9" s="22" t="s">
        <v>47</v>
      </c>
      <c r="AC9" s="20" t="s">
        <v>12</v>
      </c>
      <c r="AD9" s="21" t="s">
        <v>46</v>
      </c>
      <c r="AE9" s="216" t="s">
        <v>47</v>
      </c>
      <c r="AF9" s="215" t="s">
        <v>12</v>
      </c>
      <c r="AG9" s="21" t="s">
        <v>46</v>
      </c>
      <c r="AH9" s="22" t="s">
        <v>47</v>
      </c>
      <c r="AI9" s="20" t="s">
        <v>12</v>
      </c>
      <c r="AJ9" s="21" t="s">
        <v>46</v>
      </c>
      <c r="AK9" s="22" t="s">
        <v>47</v>
      </c>
      <c r="AL9" s="325" t="s">
        <v>12</v>
      </c>
      <c r="AM9" s="21" t="s">
        <v>46</v>
      </c>
      <c r="AN9" s="325" t="s">
        <v>47</v>
      </c>
      <c r="AO9" s="732" t="s">
        <v>12</v>
      </c>
      <c r="AP9" s="730" t="s">
        <v>46</v>
      </c>
      <c r="AQ9" s="731" t="s">
        <v>47</v>
      </c>
      <c r="AS9" s="2407" t="e">
        <f>IF(ABS(AP11-AQ12/G12)&lt;1,"OK!","ERR")</f>
        <v>#DIV/0!</v>
      </c>
    </row>
    <row r="10" spans="1:47" ht="13.5" thickBot="1" x14ac:dyDescent="0.25">
      <c r="A10" s="127">
        <v>0</v>
      </c>
      <c r="B10" s="49">
        <v>1</v>
      </c>
      <c r="C10" s="965">
        <v>2</v>
      </c>
      <c r="D10" s="25">
        <v>3</v>
      </c>
      <c r="E10" s="26">
        <v>4</v>
      </c>
      <c r="F10" s="303">
        <v>5</v>
      </c>
      <c r="G10" s="30">
        <v>6</v>
      </c>
      <c r="H10" s="25">
        <f>G10+1</f>
        <v>7</v>
      </c>
      <c r="I10" s="26">
        <f t="shared" ref="I10:J10" si="0">H10+1</f>
        <v>8</v>
      </c>
      <c r="J10" s="217">
        <f t="shared" si="0"/>
        <v>9</v>
      </c>
      <c r="K10" s="26">
        <f>J10+1</f>
        <v>10</v>
      </c>
      <c r="L10" s="27">
        <f>K10+1</f>
        <v>11</v>
      </c>
      <c r="M10" s="29">
        <f>L10+1</f>
        <v>12</v>
      </c>
      <c r="N10" s="49">
        <f t="shared" ref="N10:AL10" si="1">M10+1</f>
        <v>13</v>
      </c>
      <c r="O10" s="29">
        <f t="shared" si="1"/>
        <v>14</v>
      </c>
      <c r="P10" s="28">
        <f t="shared" si="1"/>
        <v>15</v>
      </c>
      <c r="Q10" s="24">
        <f t="shared" si="1"/>
        <v>16</v>
      </c>
      <c r="R10" s="29">
        <f t="shared" si="1"/>
        <v>17</v>
      </c>
      <c r="S10" s="29">
        <f t="shared" si="1"/>
        <v>18</v>
      </c>
      <c r="T10" s="49">
        <f t="shared" si="1"/>
        <v>19</v>
      </c>
      <c r="U10" s="29">
        <f t="shared" si="1"/>
        <v>20</v>
      </c>
      <c r="V10" s="28">
        <f t="shared" si="1"/>
        <v>21</v>
      </c>
      <c r="W10" s="110">
        <f t="shared" si="1"/>
        <v>22</v>
      </c>
      <c r="X10" s="322">
        <f t="shared" si="1"/>
        <v>23</v>
      </c>
      <c r="Y10" s="322">
        <f t="shared" si="1"/>
        <v>24</v>
      </c>
      <c r="Z10" s="326">
        <f t="shared" si="1"/>
        <v>25</v>
      </c>
      <c r="AA10" s="322">
        <f t="shared" si="1"/>
        <v>26</v>
      </c>
      <c r="AB10" s="304">
        <f t="shared" si="1"/>
        <v>27</v>
      </c>
      <c r="AC10" s="110">
        <f t="shared" si="1"/>
        <v>28</v>
      </c>
      <c r="AD10" s="322">
        <f t="shared" si="1"/>
        <v>29</v>
      </c>
      <c r="AE10" s="322">
        <f t="shared" si="1"/>
        <v>30</v>
      </c>
      <c r="AF10" s="326">
        <f t="shared" si="1"/>
        <v>31</v>
      </c>
      <c r="AG10" s="322">
        <f t="shared" si="1"/>
        <v>32</v>
      </c>
      <c r="AH10" s="304">
        <f t="shared" si="1"/>
        <v>33</v>
      </c>
      <c r="AI10" s="110">
        <f t="shared" si="1"/>
        <v>34</v>
      </c>
      <c r="AJ10" s="322">
        <f t="shared" si="1"/>
        <v>35</v>
      </c>
      <c r="AK10" s="304">
        <f t="shared" si="1"/>
        <v>36</v>
      </c>
      <c r="AL10" s="110">
        <f t="shared" si="1"/>
        <v>37</v>
      </c>
      <c r="AM10" s="27">
        <f>AL10+1</f>
        <v>38</v>
      </c>
      <c r="AN10" s="24">
        <f>AM10+1</f>
        <v>39</v>
      </c>
      <c r="AO10" s="1617">
        <f>AN10+1</f>
        <v>40</v>
      </c>
      <c r="AP10" s="942">
        <f>AO10+1</f>
        <v>41</v>
      </c>
      <c r="AQ10" s="940">
        <f>AP10+1</f>
        <v>42</v>
      </c>
    </row>
    <row r="11" spans="1:47" s="1714" customFormat="1" ht="28.5" customHeight="1" thickBot="1" x14ac:dyDescent="0.25">
      <c r="A11" s="1709"/>
      <c r="B11" s="2530" t="s">
        <v>779</v>
      </c>
      <c r="C11" s="1711" t="s">
        <v>20</v>
      </c>
      <c r="D11" s="2642">
        <v>1</v>
      </c>
      <c r="E11" s="2643">
        <f>IF(D12=0,0,E12/$D$12)</f>
        <v>0</v>
      </c>
      <c r="F11" s="2571">
        <f>IF(D12=0,0,F12/D12)</f>
        <v>0</v>
      </c>
      <c r="G11" s="2644">
        <f>IF(D12=0,0,G12/D12)</f>
        <v>0</v>
      </c>
      <c r="H11" s="2640">
        <f>IF($D$12=0,0,H12/$D$12)</f>
        <v>0</v>
      </c>
      <c r="I11" s="2572">
        <f>IF(F12=0,0,I12/$F$12)</f>
        <v>0</v>
      </c>
      <c r="J11" s="2641">
        <f>IF(H12=0,0,J12/H12)</f>
        <v>0</v>
      </c>
      <c r="K11" s="2640">
        <f>IF($D$12=0,0,K12/$D$12)</f>
        <v>0</v>
      </c>
      <c r="L11" s="2572">
        <f>IF($F$12=0,0,L12/$F$12)</f>
        <v>0</v>
      </c>
      <c r="M11" s="2641">
        <f>IF(K12=0,0,M12/K12)</f>
        <v>0</v>
      </c>
      <c r="N11" s="2640">
        <f>IF($D$12=0,0,N12/$D$12)</f>
        <v>0</v>
      </c>
      <c r="O11" s="2572">
        <f>IF($F$12=0,0,O12/$F$12)</f>
        <v>0</v>
      </c>
      <c r="P11" s="2641">
        <f>IF(N12=0,0,P12/N12)</f>
        <v>0</v>
      </c>
      <c r="Q11" s="2640">
        <f>IF($D$12=0,0,Q12/$D$12)</f>
        <v>0</v>
      </c>
      <c r="R11" s="2572">
        <f>IF($F$12=0,0,R12/$F$12)</f>
        <v>0</v>
      </c>
      <c r="S11" s="2641">
        <f>IF(Q12=0,0,S12/Q12)</f>
        <v>0</v>
      </c>
      <c r="T11" s="2640">
        <f>IF($D$12=0,0,T12/$D$12)</f>
        <v>0</v>
      </c>
      <c r="U11" s="2572">
        <f>IF($F$12=0,0,U12/$F$12)</f>
        <v>0</v>
      </c>
      <c r="V11" s="2641">
        <f>IF(T12=0,0,V12/T12)</f>
        <v>0</v>
      </c>
      <c r="W11" s="2640">
        <f>IF($D$12=0,0,W12/$D$12)</f>
        <v>0</v>
      </c>
      <c r="X11" s="2572">
        <f>IF($F$12=0,0,X12/$F$12)</f>
        <v>0</v>
      </c>
      <c r="Y11" s="2641">
        <f>IF(W12=0,0,Y12/W12)</f>
        <v>0</v>
      </c>
      <c r="Z11" s="2640">
        <f>IF($D$12=0,0,Z12/$D$12)</f>
        <v>0</v>
      </c>
      <c r="AA11" s="2572">
        <f>IF($F$12=0,0,AA12/$F$12)</f>
        <v>0</v>
      </c>
      <c r="AB11" s="2641">
        <f>IF(Z12=0,0,AB12/Z12)</f>
        <v>0</v>
      </c>
      <c r="AC11" s="2640">
        <f>IF($D$12=0,0,AC12/$D$12)</f>
        <v>0</v>
      </c>
      <c r="AD11" s="2572">
        <f>IF($F$12=0,0,AD12/$F$12)</f>
        <v>0</v>
      </c>
      <c r="AE11" s="2641">
        <f>IF(AC12=0,0,AE12/AC12)</f>
        <v>0</v>
      </c>
      <c r="AF11" s="2640">
        <f>IF($D$12=0,0,AF12/$D$12)</f>
        <v>0</v>
      </c>
      <c r="AG11" s="2572">
        <f>IF($F$12=0,0,AG12/$F$12)</f>
        <v>0</v>
      </c>
      <c r="AH11" s="2641">
        <f>IF(AF12=0,0,AH12/AF12)</f>
        <v>0</v>
      </c>
      <c r="AI11" s="2640">
        <f>IF($D$12=0,0,AI12/$D$12)</f>
        <v>0</v>
      </c>
      <c r="AJ11" s="2572">
        <f>IF($F$12=0,0,AJ12/$F$12)</f>
        <v>0</v>
      </c>
      <c r="AK11" s="2641">
        <f>IF(AI12=0,0,AK12/AI12)</f>
        <v>0</v>
      </c>
      <c r="AL11" s="2640">
        <f>IF($D$12=0,0,AL12/$D$12)</f>
        <v>0</v>
      </c>
      <c r="AM11" s="2572">
        <f>IF($F$12=0,0,AM12/$F$12)</f>
        <v>0</v>
      </c>
      <c r="AN11" s="2641">
        <f>IF(AL12=0,0,AN12/AL12)</f>
        <v>0</v>
      </c>
      <c r="AO11" s="2640">
        <f>IF($D$12=0,0,AO12/$D$12)</f>
        <v>0</v>
      </c>
      <c r="AP11" s="2572">
        <f>100%-SUM(I11,L11,O11,R11,U11,X11,AA11,AD11,AG11,AJ11,AM11)</f>
        <v>1</v>
      </c>
      <c r="AQ11" s="2641">
        <f>IF(AO12=0,0,AQ12/AO12)</f>
        <v>0</v>
      </c>
      <c r="AR11" s="1616" t="str">
        <f>IF(AP11&lt;0,"ERR!","OK")</f>
        <v>OK</v>
      </c>
      <c r="AS11" s="1616" t="str">
        <f>IF(AQ11&lt;0,"ERR!","OK")</f>
        <v>OK</v>
      </c>
      <c r="AT11" s="1255" t="str">
        <f>IF(G11&lt;0,"ERR!","OK")</f>
        <v>OK</v>
      </c>
      <c r="AU11" s="2359"/>
    </row>
    <row r="12" spans="1:47" ht="25.15" customHeight="1" thickBot="1" x14ac:dyDescent="0.25">
      <c r="A12" s="128"/>
      <c r="B12" s="745" t="s">
        <v>118</v>
      </c>
      <c r="C12" s="47" t="s">
        <v>186</v>
      </c>
      <c r="D12" s="588">
        <f t="shared" ref="D12:J12" si="2">D13+D28+D32+D33+D34+D35+D36</f>
        <v>0</v>
      </c>
      <c r="E12" s="589">
        <f t="shared" si="2"/>
        <v>0</v>
      </c>
      <c r="F12" s="589">
        <f>F13+F28+F32+F33+F34+F35+F36</f>
        <v>0</v>
      </c>
      <c r="G12" s="591">
        <f t="shared" si="2"/>
        <v>0</v>
      </c>
      <c r="H12" s="588">
        <f>H13+H28+H32+H33+H34+H35+H36</f>
        <v>0</v>
      </c>
      <c r="I12" s="589">
        <f>I13+I28+I32+I33+I34+I35+I36</f>
        <v>0</v>
      </c>
      <c r="J12" s="719">
        <f t="shared" si="2"/>
        <v>0</v>
      </c>
      <c r="K12" s="743">
        <f t="shared" ref="K12:AO12" si="3">K13+K28+K32+K33+K34+K35+K36</f>
        <v>0</v>
      </c>
      <c r="L12" s="408">
        <f>L13+L28+L32+L33+L34+L35+L36</f>
        <v>0</v>
      </c>
      <c r="M12" s="621">
        <f t="shared" si="3"/>
        <v>0</v>
      </c>
      <c r="N12" s="588">
        <f t="shared" si="3"/>
        <v>0</v>
      </c>
      <c r="O12" s="589">
        <f t="shared" si="3"/>
        <v>0</v>
      </c>
      <c r="P12" s="719">
        <f t="shared" si="3"/>
        <v>0</v>
      </c>
      <c r="Q12" s="347">
        <f t="shared" si="3"/>
        <v>0</v>
      </c>
      <c r="R12" s="408">
        <f t="shared" si="3"/>
        <v>0</v>
      </c>
      <c r="S12" s="347">
        <f t="shared" si="3"/>
        <v>0</v>
      </c>
      <c r="T12" s="588">
        <f t="shared" si="3"/>
        <v>0</v>
      </c>
      <c r="U12" s="589">
        <f t="shared" si="3"/>
        <v>0</v>
      </c>
      <c r="V12" s="719">
        <f t="shared" si="3"/>
        <v>0</v>
      </c>
      <c r="W12" s="743">
        <f t="shared" si="3"/>
        <v>0</v>
      </c>
      <c r="X12" s="408">
        <f t="shared" si="3"/>
        <v>0</v>
      </c>
      <c r="Y12" s="621">
        <f t="shared" si="3"/>
        <v>0</v>
      </c>
      <c r="Z12" s="588">
        <f t="shared" si="3"/>
        <v>0</v>
      </c>
      <c r="AA12" s="589">
        <f t="shared" si="3"/>
        <v>0</v>
      </c>
      <c r="AB12" s="719">
        <f t="shared" si="3"/>
        <v>0</v>
      </c>
      <c r="AC12" s="616">
        <f t="shared" si="3"/>
        <v>0</v>
      </c>
      <c r="AD12" s="589">
        <f t="shared" si="3"/>
        <v>0</v>
      </c>
      <c r="AE12" s="721">
        <f t="shared" si="3"/>
        <v>0</v>
      </c>
      <c r="AF12" s="590">
        <f t="shared" si="3"/>
        <v>0</v>
      </c>
      <c r="AG12" s="589">
        <f t="shared" si="3"/>
        <v>0</v>
      </c>
      <c r="AH12" s="250">
        <f t="shared" si="3"/>
        <v>0</v>
      </c>
      <c r="AI12" s="347">
        <f t="shared" si="3"/>
        <v>0</v>
      </c>
      <c r="AJ12" s="408">
        <f t="shared" si="3"/>
        <v>0</v>
      </c>
      <c r="AK12" s="347">
        <f t="shared" si="3"/>
        <v>0</v>
      </c>
      <c r="AL12" s="588">
        <f t="shared" si="3"/>
        <v>0</v>
      </c>
      <c r="AM12" s="589">
        <f t="shared" si="3"/>
        <v>0</v>
      </c>
      <c r="AN12" s="719">
        <f t="shared" si="3"/>
        <v>0</v>
      </c>
      <c r="AO12" s="256">
        <f t="shared" si="3"/>
        <v>0</v>
      </c>
      <c r="AP12" s="408">
        <f>AP13+AP28+AP32+AP33+AP34+AP35+AP36</f>
        <v>0</v>
      </c>
      <c r="AQ12" s="735">
        <f>AQ13+AQ28+AQ32+AQ33+AQ34+AQ35+AQ36</f>
        <v>0</v>
      </c>
      <c r="AR12" s="2355" t="str">
        <f t="shared" ref="AR12:AR36" si="4">IF(AP12&lt;0,"ERR!","OK")</f>
        <v>OK</v>
      </c>
      <c r="AS12" s="2355" t="str">
        <f t="shared" ref="AS12:AS36" si="5">IF(AQ12&lt;0,"ERR!","OK")</f>
        <v>OK</v>
      </c>
      <c r="AT12" s="1255" t="str">
        <f>IF(G12&lt;0,"ERR!","OK")</f>
        <v>OK</v>
      </c>
    </row>
    <row r="13" spans="1:47" s="35" customFormat="1" ht="26.25" customHeight="1" thickBot="1" x14ac:dyDescent="0.25">
      <c r="A13" s="968" t="s">
        <v>86</v>
      </c>
      <c r="B13" s="746" t="s">
        <v>96</v>
      </c>
      <c r="C13" s="48" t="s">
        <v>186</v>
      </c>
      <c r="D13" s="705">
        <f t="shared" ref="D13:J13" si="6">D14+D15+D16+D17+D27</f>
        <v>0</v>
      </c>
      <c r="E13" s="689">
        <f t="shared" si="6"/>
        <v>0</v>
      </c>
      <c r="F13" s="689">
        <f t="shared" si="6"/>
        <v>0</v>
      </c>
      <c r="G13" s="881">
        <f t="shared" si="6"/>
        <v>0</v>
      </c>
      <c r="H13" s="705">
        <f t="shared" si="6"/>
        <v>0</v>
      </c>
      <c r="I13" s="689">
        <f t="shared" si="6"/>
        <v>0</v>
      </c>
      <c r="J13" s="706">
        <f t="shared" si="6"/>
        <v>0</v>
      </c>
      <c r="K13" s="702">
        <f t="shared" ref="K13:AQ13" si="7">K14+K15+K16+K17+K27</f>
        <v>0</v>
      </c>
      <c r="L13" s="689">
        <f t="shared" si="7"/>
        <v>0</v>
      </c>
      <c r="M13" s="700">
        <f t="shared" si="7"/>
        <v>0</v>
      </c>
      <c r="N13" s="705">
        <f t="shared" si="7"/>
        <v>0</v>
      </c>
      <c r="O13" s="689">
        <f t="shared" si="7"/>
        <v>0</v>
      </c>
      <c r="P13" s="706">
        <f t="shared" si="7"/>
        <v>0</v>
      </c>
      <c r="Q13" s="702">
        <f t="shared" si="7"/>
        <v>0</v>
      </c>
      <c r="R13" s="689">
        <f t="shared" si="7"/>
        <v>0</v>
      </c>
      <c r="S13" s="700">
        <f t="shared" si="7"/>
        <v>0</v>
      </c>
      <c r="T13" s="705">
        <f t="shared" si="7"/>
        <v>0</v>
      </c>
      <c r="U13" s="689">
        <f t="shared" si="7"/>
        <v>0</v>
      </c>
      <c r="V13" s="706">
        <f t="shared" si="7"/>
        <v>0</v>
      </c>
      <c r="W13" s="702">
        <f t="shared" si="7"/>
        <v>0</v>
      </c>
      <c r="X13" s="689">
        <f t="shared" si="7"/>
        <v>0</v>
      </c>
      <c r="Y13" s="700">
        <f t="shared" si="7"/>
        <v>0</v>
      </c>
      <c r="Z13" s="705">
        <f t="shared" si="7"/>
        <v>0</v>
      </c>
      <c r="AA13" s="689">
        <f t="shared" si="7"/>
        <v>0</v>
      </c>
      <c r="AB13" s="706">
        <f t="shared" si="7"/>
        <v>0</v>
      </c>
      <c r="AC13" s="702">
        <f t="shared" si="7"/>
        <v>0</v>
      </c>
      <c r="AD13" s="689">
        <f t="shared" si="7"/>
        <v>0</v>
      </c>
      <c r="AE13" s="700">
        <f t="shared" si="7"/>
        <v>0</v>
      </c>
      <c r="AF13" s="705">
        <f t="shared" si="7"/>
        <v>0</v>
      </c>
      <c r="AG13" s="689">
        <f t="shared" si="7"/>
        <v>0</v>
      </c>
      <c r="AH13" s="706">
        <f t="shared" si="7"/>
        <v>0</v>
      </c>
      <c r="AI13" s="702">
        <f t="shared" si="7"/>
        <v>0</v>
      </c>
      <c r="AJ13" s="689">
        <f t="shared" si="7"/>
        <v>0</v>
      </c>
      <c r="AK13" s="700">
        <f t="shared" si="7"/>
        <v>0</v>
      </c>
      <c r="AL13" s="705">
        <f t="shared" si="7"/>
        <v>0</v>
      </c>
      <c r="AM13" s="689">
        <f t="shared" si="7"/>
        <v>0</v>
      </c>
      <c r="AN13" s="706">
        <f t="shared" si="7"/>
        <v>0</v>
      </c>
      <c r="AO13" s="705">
        <f t="shared" si="7"/>
        <v>0</v>
      </c>
      <c r="AP13" s="689">
        <f>AP14+AP15+AP16+AP17+AP27</f>
        <v>0</v>
      </c>
      <c r="AQ13" s="706">
        <f t="shared" si="7"/>
        <v>0</v>
      </c>
      <c r="AR13" s="1616" t="str">
        <f t="shared" si="4"/>
        <v>OK</v>
      </c>
      <c r="AS13" s="1616" t="str">
        <f t="shared" si="5"/>
        <v>OK</v>
      </c>
      <c r="AT13" s="1255" t="str">
        <f>IF(G13&lt;0,"ERR!","OK")</f>
        <v>OK</v>
      </c>
    </row>
    <row r="14" spans="1:47" ht="19.149999999999999" customHeight="1" thickBot="1" x14ac:dyDescent="0.25">
      <c r="A14" s="129" t="s">
        <v>81</v>
      </c>
      <c r="B14" s="1017" t="s">
        <v>340</v>
      </c>
      <c r="C14" s="53" t="s">
        <v>186</v>
      </c>
      <c r="D14" s="1848"/>
      <c r="E14" s="692">
        <f>H14+K14+N14+Q14+T14+W14+Z14+AC14+AF14+AI14+AL14</f>
        <v>0</v>
      </c>
      <c r="F14" s="692">
        <f>SUM(I14,L14,O14,R14,U14,X14,AA14,AD14,AG14,AJ14,AM14,AP14)</f>
        <v>0</v>
      </c>
      <c r="G14" s="2342">
        <f>D14-F14</f>
        <v>0</v>
      </c>
      <c r="H14" s="703">
        <f>I14+J14</f>
        <v>0</v>
      </c>
      <c r="I14" s="1851"/>
      <c r="J14" s="2473">
        <f>$I$11*G14</f>
        <v>0</v>
      </c>
      <c r="K14" s="694">
        <f>L14+M14</f>
        <v>0</v>
      </c>
      <c r="L14" s="1851"/>
      <c r="M14" s="2472">
        <f>G14*$L$11</f>
        <v>0</v>
      </c>
      <c r="N14" s="698">
        <f>O14+P14</f>
        <v>0</v>
      </c>
      <c r="O14" s="1851"/>
      <c r="P14" s="2473">
        <f>G14*$O$11</f>
        <v>0</v>
      </c>
      <c r="Q14" s="690">
        <f>R14+S14</f>
        <v>0</v>
      </c>
      <c r="R14" s="1851"/>
      <c r="S14" s="2472">
        <f>G14*$R$11</f>
        <v>0</v>
      </c>
      <c r="T14" s="698">
        <f>U14+V14</f>
        <v>0</v>
      </c>
      <c r="U14" s="2343"/>
      <c r="V14" s="2473">
        <f>G14*$U$11</f>
        <v>0</v>
      </c>
      <c r="W14" s="694">
        <f>X14+Y14</f>
        <v>0</v>
      </c>
      <c r="X14" s="1851"/>
      <c r="Y14" s="2472">
        <f>G14*$X$11</f>
        <v>0</v>
      </c>
      <c r="Z14" s="698">
        <f>AA14+AB14</f>
        <v>0</v>
      </c>
      <c r="AA14" s="1851"/>
      <c r="AB14" s="2473">
        <f>G14*$AA$11</f>
        <v>0</v>
      </c>
      <c r="AC14" s="690">
        <f>AD14+AE14</f>
        <v>0</v>
      </c>
      <c r="AD14" s="1851"/>
      <c r="AE14" s="2472">
        <f>G14*$AD$11</f>
        <v>0</v>
      </c>
      <c r="AF14" s="698">
        <f>AG14+AH14</f>
        <v>0</v>
      </c>
      <c r="AG14" s="1851"/>
      <c r="AH14" s="2473">
        <f>G14*$AG$11</f>
        <v>0</v>
      </c>
      <c r="AI14" s="690">
        <f>AJ14+AK14</f>
        <v>0</v>
      </c>
      <c r="AJ14" s="1851"/>
      <c r="AK14" s="2472">
        <f>G14*$AJ$11</f>
        <v>0</v>
      </c>
      <c r="AL14" s="698">
        <f>AM14+AN14</f>
        <v>0</v>
      </c>
      <c r="AM14" s="1851"/>
      <c r="AN14" s="2473">
        <f>G14*$AM$11</f>
        <v>0</v>
      </c>
      <c r="AO14" s="703">
        <f t="shared" ref="AO14:AO15" si="8">D14-E14</f>
        <v>0</v>
      </c>
      <c r="AP14" s="1851"/>
      <c r="AQ14" s="2473">
        <f>AO14-AP14</f>
        <v>0</v>
      </c>
      <c r="AR14" s="1616" t="str">
        <f t="shared" si="4"/>
        <v>OK</v>
      </c>
      <c r="AS14" s="1616" t="str">
        <f t="shared" si="5"/>
        <v>OK</v>
      </c>
      <c r="AT14" s="1255" t="str">
        <f t="shared" ref="AT14:AT36" si="9">IF(G14&lt;0,"ERR!","OK")</f>
        <v>OK</v>
      </c>
    </row>
    <row r="15" spans="1:47" ht="26.25" thickBot="1" x14ac:dyDescent="0.25">
      <c r="A15" s="129" t="s">
        <v>82</v>
      </c>
      <c r="B15" s="1017" t="s">
        <v>31</v>
      </c>
      <c r="C15" s="53" t="s">
        <v>186</v>
      </c>
      <c r="D15" s="1848"/>
      <c r="E15" s="692">
        <f>H15+K15+N15+Q15+T15+W15+Z15+AC15+AF15+AI15+AL15</f>
        <v>0</v>
      </c>
      <c r="F15" s="692">
        <f t="shared" ref="F15:F27" si="10">SUM(I15,L15,O15,R15,U15,X15,AA15,AD15,AG15,AJ15,AM15,AP15)</f>
        <v>0</v>
      </c>
      <c r="G15" s="2342">
        <f>D15-F15</f>
        <v>0</v>
      </c>
      <c r="H15" s="703">
        <f>I15+J15</f>
        <v>0</v>
      </c>
      <c r="I15" s="1851"/>
      <c r="J15" s="2473">
        <f>$I$11*G15</f>
        <v>0</v>
      </c>
      <c r="K15" s="694">
        <f>L15+M15</f>
        <v>0</v>
      </c>
      <c r="L15" s="1851"/>
      <c r="M15" s="2472">
        <f t="shared" ref="M15:M27" si="11">G15*$L$11</f>
        <v>0</v>
      </c>
      <c r="N15" s="698">
        <f>O15+P15</f>
        <v>0</v>
      </c>
      <c r="O15" s="1851"/>
      <c r="P15" s="2473">
        <f t="shared" ref="P15:P27" si="12">G15*$O$11</f>
        <v>0</v>
      </c>
      <c r="Q15" s="690">
        <f>R15+S15</f>
        <v>0</v>
      </c>
      <c r="R15" s="1851"/>
      <c r="S15" s="2472">
        <f t="shared" ref="S15:S27" si="13">G15*$R$11</f>
        <v>0</v>
      </c>
      <c r="T15" s="698">
        <f>U15+V15</f>
        <v>0</v>
      </c>
      <c r="U15" s="1851"/>
      <c r="V15" s="2473">
        <f t="shared" ref="V15:V27" si="14">G15*$U$11</f>
        <v>0</v>
      </c>
      <c r="W15" s="694">
        <f>X15+Y15</f>
        <v>0</v>
      </c>
      <c r="X15" s="1851"/>
      <c r="Y15" s="2472">
        <f t="shared" ref="Y15:Y27" si="15">G15*$X$11</f>
        <v>0</v>
      </c>
      <c r="Z15" s="703">
        <f>AA15+AB15</f>
        <v>0</v>
      </c>
      <c r="AA15" s="1851"/>
      <c r="AB15" s="2473">
        <f t="shared" ref="AB15:AB27" si="16">G15*$AA$11</f>
        <v>0</v>
      </c>
      <c r="AC15" s="690">
        <f>AD15+AE15</f>
        <v>0</v>
      </c>
      <c r="AD15" s="1851"/>
      <c r="AE15" s="2472">
        <f t="shared" ref="AE15:AE27" si="17">G15*$AD$11</f>
        <v>0</v>
      </c>
      <c r="AF15" s="703">
        <f>AG15+AH15</f>
        <v>0</v>
      </c>
      <c r="AG15" s="1851"/>
      <c r="AH15" s="2473">
        <f t="shared" ref="AH15:AH27" si="18">G15*$AG$11</f>
        <v>0</v>
      </c>
      <c r="AI15" s="694">
        <f>AJ15+AK15</f>
        <v>0</v>
      </c>
      <c r="AJ15" s="1851"/>
      <c r="AK15" s="2472">
        <f>G15*$AJ$11</f>
        <v>0</v>
      </c>
      <c r="AL15" s="703">
        <f>AM15+AN15</f>
        <v>0</v>
      </c>
      <c r="AM15" s="1851"/>
      <c r="AN15" s="2473">
        <f t="shared" ref="AN15:AN27" si="19">G15*$AM$11</f>
        <v>0</v>
      </c>
      <c r="AO15" s="703">
        <f t="shared" si="8"/>
        <v>0</v>
      </c>
      <c r="AP15" s="1851"/>
      <c r="AQ15" s="2473">
        <f t="shared" ref="AQ15:AQ27" si="20">AO15-AP15</f>
        <v>0</v>
      </c>
      <c r="AR15" s="1616" t="str">
        <f t="shared" si="4"/>
        <v>OK</v>
      </c>
      <c r="AS15" s="1616" t="str">
        <f t="shared" si="5"/>
        <v>OK</v>
      </c>
      <c r="AT15" s="1255" t="str">
        <f t="shared" si="9"/>
        <v>OK</v>
      </c>
    </row>
    <row r="16" spans="1:47" ht="39" thickBot="1" x14ac:dyDescent="0.25">
      <c r="A16" s="129" t="s">
        <v>83</v>
      </c>
      <c r="B16" s="1017" t="s">
        <v>25</v>
      </c>
      <c r="C16" s="53" t="s">
        <v>186</v>
      </c>
      <c r="D16" s="1848"/>
      <c r="E16" s="692">
        <f>H16+K16+N16+Q16+T16+W16+Z16+AC16+AF16+AI16+AL16</f>
        <v>0</v>
      </c>
      <c r="F16" s="692">
        <f t="shared" si="10"/>
        <v>0</v>
      </c>
      <c r="G16" s="2342">
        <f t="shared" ref="G16:G27" si="21">D16-F16</f>
        <v>0</v>
      </c>
      <c r="H16" s="703">
        <f>I16+J16</f>
        <v>0</v>
      </c>
      <c r="I16" s="1851"/>
      <c r="J16" s="2473">
        <f>$I$11*G16</f>
        <v>0</v>
      </c>
      <c r="K16" s="690">
        <f>L16+M16</f>
        <v>0</v>
      </c>
      <c r="L16" s="1851"/>
      <c r="M16" s="2472">
        <f t="shared" si="11"/>
        <v>0</v>
      </c>
      <c r="N16" s="698">
        <f>O16+P16</f>
        <v>0</v>
      </c>
      <c r="O16" s="1851"/>
      <c r="P16" s="2473">
        <f t="shared" si="12"/>
        <v>0</v>
      </c>
      <c r="Q16" s="690">
        <f>R16+S16</f>
        <v>0</v>
      </c>
      <c r="R16" s="1851"/>
      <c r="S16" s="2472">
        <f t="shared" si="13"/>
        <v>0</v>
      </c>
      <c r="T16" s="698">
        <f>U16+V16</f>
        <v>0</v>
      </c>
      <c r="U16" s="1851"/>
      <c r="V16" s="2473">
        <f t="shared" si="14"/>
        <v>0</v>
      </c>
      <c r="W16" s="690">
        <f>X16+Y16</f>
        <v>0</v>
      </c>
      <c r="X16" s="1851"/>
      <c r="Y16" s="2472">
        <f t="shared" si="15"/>
        <v>0</v>
      </c>
      <c r="Z16" s="698">
        <f>AA16+AB16</f>
        <v>0</v>
      </c>
      <c r="AA16" s="1851"/>
      <c r="AB16" s="2473">
        <f t="shared" si="16"/>
        <v>0</v>
      </c>
      <c r="AC16" s="690">
        <f>AD16+AE16</f>
        <v>0</v>
      </c>
      <c r="AD16" s="1851"/>
      <c r="AE16" s="2472">
        <f>G16*$AD$11</f>
        <v>0</v>
      </c>
      <c r="AF16" s="698">
        <f>AG16+AH16</f>
        <v>0</v>
      </c>
      <c r="AG16" s="1851"/>
      <c r="AH16" s="2473">
        <f t="shared" si="18"/>
        <v>0</v>
      </c>
      <c r="AI16" s="694">
        <f>AJ16+AK16</f>
        <v>0</v>
      </c>
      <c r="AJ16" s="1851"/>
      <c r="AK16" s="2472">
        <f t="shared" ref="AK16:AK27" si="22">G16*$AJ$11</f>
        <v>0</v>
      </c>
      <c r="AL16" s="698">
        <f>AM16+AN16</f>
        <v>0</v>
      </c>
      <c r="AM16" s="1851"/>
      <c r="AN16" s="2473">
        <f t="shared" si="19"/>
        <v>0</v>
      </c>
      <c r="AO16" s="703">
        <f>D16-E16</f>
        <v>0</v>
      </c>
      <c r="AP16" s="1851"/>
      <c r="AQ16" s="2473">
        <f>AO16-AP16</f>
        <v>0</v>
      </c>
      <c r="AR16" s="1616" t="str">
        <f t="shared" si="4"/>
        <v>OK</v>
      </c>
      <c r="AS16" s="1616" t="str">
        <f>IF(AQ16&lt;0,"ERR!","OK")</f>
        <v>OK</v>
      </c>
      <c r="AT16" s="1255" t="str">
        <f>IF(G16&lt;0,"ERR!","OK")</f>
        <v>OK</v>
      </c>
    </row>
    <row r="17" spans="1:46" ht="13.5" thickBot="1" x14ac:dyDescent="0.25">
      <c r="A17" s="129" t="s">
        <v>116</v>
      </c>
      <c r="B17" s="1017" t="s">
        <v>32</v>
      </c>
      <c r="C17" s="53" t="s">
        <v>186</v>
      </c>
      <c r="D17" s="703">
        <f t="shared" ref="D17:AQ17" si="23">SUM(D18,D20:D25)</f>
        <v>0</v>
      </c>
      <c r="E17" s="692">
        <f t="shared" si="23"/>
        <v>0</v>
      </c>
      <c r="F17" s="692">
        <f>SUM(F18,F20:F25)</f>
        <v>0</v>
      </c>
      <c r="G17" s="690">
        <f t="shared" si="23"/>
        <v>0</v>
      </c>
      <c r="H17" s="703">
        <f t="shared" si="23"/>
        <v>0</v>
      </c>
      <c r="I17" s="692">
        <f t="shared" si="23"/>
        <v>0</v>
      </c>
      <c r="J17" s="704">
        <f t="shared" si="23"/>
        <v>0</v>
      </c>
      <c r="K17" s="694">
        <f t="shared" si="23"/>
        <v>0</v>
      </c>
      <c r="L17" s="692">
        <f t="shared" si="23"/>
        <v>0</v>
      </c>
      <c r="M17" s="701">
        <f t="shared" si="23"/>
        <v>0</v>
      </c>
      <c r="N17" s="703">
        <f t="shared" si="23"/>
        <v>0</v>
      </c>
      <c r="O17" s="692">
        <f t="shared" si="23"/>
        <v>0</v>
      </c>
      <c r="P17" s="704">
        <f t="shared" si="23"/>
        <v>0</v>
      </c>
      <c r="Q17" s="694">
        <f t="shared" si="23"/>
        <v>0</v>
      </c>
      <c r="R17" s="692">
        <f t="shared" si="23"/>
        <v>0</v>
      </c>
      <c r="S17" s="701">
        <f t="shared" si="23"/>
        <v>0</v>
      </c>
      <c r="T17" s="703">
        <f t="shared" si="23"/>
        <v>0</v>
      </c>
      <c r="U17" s="692">
        <f t="shared" si="23"/>
        <v>0</v>
      </c>
      <c r="V17" s="704">
        <f t="shared" si="23"/>
        <v>0</v>
      </c>
      <c r="W17" s="694">
        <f t="shared" si="23"/>
        <v>0</v>
      </c>
      <c r="X17" s="692">
        <f t="shared" si="23"/>
        <v>0</v>
      </c>
      <c r="Y17" s="701">
        <f t="shared" si="23"/>
        <v>0</v>
      </c>
      <c r="Z17" s="703">
        <f t="shared" si="23"/>
        <v>0</v>
      </c>
      <c r="AA17" s="692">
        <f t="shared" si="23"/>
        <v>0</v>
      </c>
      <c r="AB17" s="704">
        <f t="shared" si="23"/>
        <v>0</v>
      </c>
      <c r="AC17" s="694">
        <f t="shared" si="23"/>
        <v>0</v>
      </c>
      <c r="AD17" s="692">
        <f t="shared" si="23"/>
        <v>0</v>
      </c>
      <c r="AE17" s="701">
        <f t="shared" si="23"/>
        <v>0</v>
      </c>
      <c r="AF17" s="703">
        <f t="shared" si="23"/>
        <v>0</v>
      </c>
      <c r="AG17" s="692">
        <f t="shared" si="23"/>
        <v>0</v>
      </c>
      <c r="AH17" s="704">
        <f t="shared" si="23"/>
        <v>0</v>
      </c>
      <c r="AI17" s="694">
        <f t="shared" si="23"/>
        <v>0</v>
      </c>
      <c r="AJ17" s="692">
        <f t="shared" si="23"/>
        <v>0</v>
      </c>
      <c r="AK17" s="701">
        <f t="shared" si="23"/>
        <v>0</v>
      </c>
      <c r="AL17" s="703">
        <f t="shared" si="23"/>
        <v>0</v>
      </c>
      <c r="AM17" s="692">
        <f t="shared" si="23"/>
        <v>0</v>
      </c>
      <c r="AN17" s="704">
        <f t="shared" si="23"/>
        <v>0</v>
      </c>
      <c r="AO17" s="703">
        <f t="shared" si="23"/>
        <v>0</v>
      </c>
      <c r="AP17" s="692">
        <f t="shared" si="23"/>
        <v>0</v>
      </c>
      <c r="AQ17" s="704">
        <f t="shared" si="23"/>
        <v>0</v>
      </c>
      <c r="AR17" s="1616" t="str">
        <f>IF(AP17&lt;0,"ERR!","OK")</f>
        <v>OK</v>
      </c>
      <c r="AS17" s="1616" t="str">
        <f>IF(AQ17&lt;0,"ERR!","OK")</f>
        <v>OK</v>
      </c>
      <c r="AT17" s="1255" t="str">
        <f t="shared" si="9"/>
        <v>OK</v>
      </c>
    </row>
    <row r="18" spans="1:46" ht="13.5" thickBot="1" x14ac:dyDescent="0.25">
      <c r="A18" s="129"/>
      <c r="B18" s="1020" t="s">
        <v>339</v>
      </c>
      <c r="C18" s="53" t="s">
        <v>186</v>
      </c>
      <c r="D18" s="1848"/>
      <c r="E18" s="692">
        <f t="shared" ref="E18:E36" si="24">H18+K18+N18+Q18+T18+W18+Z18+AC18+AF18+AI18+AL18</f>
        <v>0</v>
      </c>
      <c r="F18" s="692">
        <f t="shared" si="10"/>
        <v>0</v>
      </c>
      <c r="G18" s="2342">
        <f t="shared" si="21"/>
        <v>0</v>
      </c>
      <c r="H18" s="703">
        <f>I18+J18</f>
        <v>0</v>
      </c>
      <c r="I18" s="1851"/>
      <c r="J18" s="2473">
        <f t="shared" ref="J18:J27" si="25">$I$11*G18</f>
        <v>0</v>
      </c>
      <c r="K18" s="690">
        <f>L18+M18</f>
        <v>0</v>
      </c>
      <c r="L18" s="1851"/>
      <c r="M18" s="2472">
        <f t="shared" si="11"/>
        <v>0</v>
      </c>
      <c r="N18" s="698">
        <f>O18+P18</f>
        <v>0</v>
      </c>
      <c r="O18" s="1851"/>
      <c r="P18" s="2473">
        <f t="shared" si="12"/>
        <v>0</v>
      </c>
      <c r="Q18" s="690">
        <f>R18+S18</f>
        <v>0</v>
      </c>
      <c r="R18" s="1851"/>
      <c r="S18" s="2472">
        <f t="shared" si="13"/>
        <v>0</v>
      </c>
      <c r="T18" s="698">
        <f t="shared" ref="T18:T26" si="26">U18+V18</f>
        <v>0</v>
      </c>
      <c r="U18" s="1851"/>
      <c r="V18" s="2473">
        <f t="shared" si="14"/>
        <v>0</v>
      </c>
      <c r="W18" s="690">
        <f>X18+Y18</f>
        <v>0</v>
      </c>
      <c r="X18" s="1851"/>
      <c r="Y18" s="2472">
        <f t="shared" si="15"/>
        <v>0</v>
      </c>
      <c r="Z18" s="698">
        <f>AA18+AB18</f>
        <v>0</v>
      </c>
      <c r="AA18" s="1851"/>
      <c r="AB18" s="2473">
        <f t="shared" si="16"/>
        <v>0</v>
      </c>
      <c r="AC18" s="690">
        <f>AD18+AE18</f>
        <v>0</v>
      </c>
      <c r="AD18" s="1851"/>
      <c r="AE18" s="2472">
        <f t="shared" si="17"/>
        <v>0</v>
      </c>
      <c r="AF18" s="698">
        <f>AG18+AH18</f>
        <v>0</v>
      </c>
      <c r="AG18" s="1851"/>
      <c r="AH18" s="2473">
        <f t="shared" si="18"/>
        <v>0</v>
      </c>
      <c r="AI18" s="690">
        <f>AJ18+AK18</f>
        <v>0</v>
      </c>
      <c r="AJ18" s="1851"/>
      <c r="AK18" s="2472">
        <f t="shared" si="22"/>
        <v>0</v>
      </c>
      <c r="AL18" s="698">
        <f>AM18+AN18</f>
        <v>0</v>
      </c>
      <c r="AM18" s="1851"/>
      <c r="AN18" s="2473">
        <f>G18*$AM$11</f>
        <v>0</v>
      </c>
      <c r="AO18" s="703">
        <f t="shared" ref="AO18:AO27" si="27">D18-E18</f>
        <v>0</v>
      </c>
      <c r="AP18" s="1851"/>
      <c r="AQ18" s="2473">
        <f t="shared" si="20"/>
        <v>0</v>
      </c>
      <c r="AR18" s="1616" t="str">
        <f t="shared" si="4"/>
        <v>OK</v>
      </c>
      <c r="AS18" s="1616" t="str">
        <f t="shared" si="5"/>
        <v>OK</v>
      </c>
      <c r="AT18" s="1255" t="str">
        <f t="shared" si="9"/>
        <v>OK</v>
      </c>
    </row>
    <row r="19" spans="1:46" ht="39" thickBot="1" x14ac:dyDescent="0.25">
      <c r="A19" s="129"/>
      <c r="B19" s="1021" t="s">
        <v>341</v>
      </c>
      <c r="C19" s="53" t="s">
        <v>186</v>
      </c>
      <c r="D19" s="1848"/>
      <c r="E19" s="692">
        <f>H19+K19+N19+Q19+T19+W19+Z19+AC19+AF19+AI19+AL19</f>
        <v>0</v>
      </c>
      <c r="F19" s="692">
        <f t="shared" si="10"/>
        <v>0</v>
      </c>
      <c r="G19" s="2342">
        <f t="shared" si="21"/>
        <v>0</v>
      </c>
      <c r="H19" s="703">
        <f t="shared" ref="H19:H26" si="28">I19+J19</f>
        <v>0</v>
      </c>
      <c r="I19" s="1851"/>
      <c r="J19" s="2473">
        <f t="shared" si="25"/>
        <v>0</v>
      </c>
      <c r="K19" s="694">
        <f>L19+M19</f>
        <v>0</v>
      </c>
      <c r="L19" s="1851"/>
      <c r="M19" s="2472">
        <f>G19*$L$11</f>
        <v>0</v>
      </c>
      <c r="N19" s="698">
        <f t="shared" ref="N19:N26" si="29">O19+P19</f>
        <v>0</v>
      </c>
      <c r="O19" s="1851"/>
      <c r="P19" s="2473">
        <f t="shared" si="12"/>
        <v>0</v>
      </c>
      <c r="Q19" s="694">
        <f t="shared" ref="Q19:Q26" si="30">R19+S19</f>
        <v>0</v>
      </c>
      <c r="R19" s="1851"/>
      <c r="S19" s="2472">
        <f t="shared" si="13"/>
        <v>0</v>
      </c>
      <c r="T19" s="698">
        <f t="shared" si="26"/>
        <v>0</v>
      </c>
      <c r="U19" s="1851"/>
      <c r="V19" s="2473">
        <f t="shared" si="14"/>
        <v>0</v>
      </c>
      <c r="W19" s="690">
        <f t="shared" ref="W19:W26" si="31">X19+Y19</f>
        <v>0</v>
      </c>
      <c r="X19" s="1851"/>
      <c r="Y19" s="2472">
        <f t="shared" si="15"/>
        <v>0</v>
      </c>
      <c r="Z19" s="698">
        <f t="shared" ref="Z19:Z26" si="32">AA19+AB19</f>
        <v>0</v>
      </c>
      <c r="AA19" s="1851"/>
      <c r="AB19" s="2473">
        <f t="shared" si="16"/>
        <v>0</v>
      </c>
      <c r="AC19" s="690">
        <f t="shared" ref="AC19:AC26" si="33">AD19+AE19</f>
        <v>0</v>
      </c>
      <c r="AD19" s="1851"/>
      <c r="AE19" s="2472">
        <f t="shared" si="17"/>
        <v>0</v>
      </c>
      <c r="AF19" s="698">
        <f t="shared" ref="AF19:AF26" si="34">AG19+AH19</f>
        <v>0</v>
      </c>
      <c r="AG19" s="1851"/>
      <c r="AH19" s="2473">
        <f t="shared" si="18"/>
        <v>0</v>
      </c>
      <c r="AI19" s="690">
        <f t="shared" ref="AI19:AI26" si="35">AJ19+AK19</f>
        <v>0</v>
      </c>
      <c r="AJ19" s="1851"/>
      <c r="AK19" s="2472">
        <f t="shared" si="22"/>
        <v>0</v>
      </c>
      <c r="AL19" s="698">
        <f t="shared" ref="AL19:AL26" si="36">AM19+AN19</f>
        <v>0</v>
      </c>
      <c r="AM19" s="1851"/>
      <c r="AN19" s="2473">
        <f t="shared" si="19"/>
        <v>0</v>
      </c>
      <c r="AO19" s="703">
        <f t="shared" si="27"/>
        <v>0</v>
      </c>
      <c r="AP19" s="1851"/>
      <c r="AQ19" s="2473">
        <f t="shared" si="20"/>
        <v>0</v>
      </c>
      <c r="AR19" s="1616" t="str">
        <f t="shared" si="4"/>
        <v>OK</v>
      </c>
      <c r="AS19" s="1616" t="str">
        <f t="shared" si="5"/>
        <v>OK</v>
      </c>
      <c r="AT19" s="1255" t="str">
        <f t="shared" si="9"/>
        <v>OK</v>
      </c>
    </row>
    <row r="20" spans="1:46" ht="13.5" thickBot="1" x14ac:dyDescent="0.25">
      <c r="A20" s="129"/>
      <c r="B20" s="1020" t="s">
        <v>26</v>
      </c>
      <c r="C20" s="53" t="s">
        <v>186</v>
      </c>
      <c r="D20" s="1848"/>
      <c r="E20" s="692">
        <f t="shared" si="24"/>
        <v>0</v>
      </c>
      <c r="F20" s="692">
        <f t="shared" si="10"/>
        <v>0</v>
      </c>
      <c r="G20" s="2342">
        <f t="shared" si="21"/>
        <v>0</v>
      </c>
      <c r="H20" s="703">
        <f t="shared" si="28"/>
        <v>0</v>
      </c>
      <c r="I20" s="1851"/>
      <c r="J20" s="2473">
        <f t="shared" si="25"/>
        <v>0</v>
      </c>
      <c r="K20" s="694">
        <f t="shared" ref="K20:K26" si="37">L20+M20</f>
        <v>0</v>
      </c>
      <c r="L20" s="1851"/>
      <c r="M20" s="2472">
        <f t="shared" si="11"/>
        <v>0</v>
      </c>
      <c r="N20" s="703">
        <f t="shared" si="29"/>
        <v>0</v>
      </c>
      <c r="O20" s="1851"/>
      <c r="P20" s="2473">
        <f t="shared" si="12"/>
        <v>0</v>
      </c>
      <c r="Q20" s="694">
        <f t="shared" si="30"/>
        <v>0</v>
      </c>
      <c r="R20" s="1851"/>
      <c r="S20" s="2472">
        <f t="shared" si="13"/>
        <v>0</v>
      </c>
      <c r="T20" s="703">
        <f t="shared" si="26"/>
        <v>0</v>
      </c>
      <c r="U20" s="1851"/>
      <c r="V20" s="2473">
        <f t="shared" si="14"/>
        <v>0</v>
      </c>
      <c r="W20" s="694">
        <f t="shared" si="31"/>
        <v>0</v>
      </c>
      <c r="X20" s="1851"/>
      <c r="Y20" s="2472">
        <f t="shared" si="15"/>
        <v>0</v>
      </c>
      <c r="Z20" s="703">
        <f t="shared" si="32"/>
        <v>0</v>
      </c>
      <c r="AA20" s="1851"/>
      <c r="AB20" s="2473">
        <f t="shared" si="16"/>
        <v>0</v>
      </c>
      <c r="AC20" s="690">
        <f t="shared" si="33"/>
        <v>0</v>
      </c>
      <c r="AD20" s="1851"/>
      <c r="AE20" s="2472">
        <f t="shared" si="17"/>
        <v>0</v>
      </c>
      <c r="AF20" s="703">
        <f t="shared" si="34"/>
        <v>0</v>
      </c>
      <c r="AG20" s="1851"/>
      <c r="AH20" s="2473">
        <f t="shared" si="18"/>
        <v>0</v>
      </c>
      <c r="AI20" s="694">
        <f t="shared" si="35"/>
        <v>0</v>
      </c>
      <c r="AJ20" s="1851"/>
      <c r="AK20" s="2472">
        <f t="shared" si="22"/>
        <v>0</v>
      </c>
      <c r="AL20" s="703">
        <f t="shared" si="36"/>
        <v>0</v>
      </c>
      <c r="AM20" s="1851"/>
      <c r="AN20" s="2473">
        <f>G20*$AM$11</f>
        <v>0</v>
      </c>
      <c r="AO20" s="703">
        <f t="shared" si="27"/>
        <v>0</v>
      </c>
      <c r="AP20" s="1851"/>
      <c r="AQ20" s="2473">
        <f t="shared" si="20"/>
        <v>0</v>
      </c>
      <c r="AR20" s="1616" t="str">
        <f t="shared" si="4"/>
        <v>OK</v>
      </c>
      <c r="AS20" s="1616" t="str">
        <f t="shared" si="5"/>
        <v>OK</v>
      </c>
      <c r="AT20" s="1255" t="str">
        <f t="shared" si="9"/>
        <v>OK</v>
      </c>
    </row>
    <row r="21" spans="1:46" ht="13.5" thickBot="1" x14ac:dyDescent="0.25">
      <c r="A21" s="129"/>
      <c r="B21" s="1020" t="s">
        <v>33</v>
      </c>
      <c r="C21" s="53" t="s">
        <v>186</v>
      </c>
      <c r="D21" s="1848"/>
      <c r="E21" s="692">
        <f>H21+K21+N21+Q21+T21+W21+Z21+AC21+AF21+AI21+AL21</f>
        <v>0</v>
      </c>
      <c r="F21" s="692">
        <f t="shared" si="10"/>
        <v>0</v>
      </c>
      <c r="G21" s="2342">
        <f t="shared" si="21"/>
        <v>0</v>
      </c>
      <c r="H21" s="703">
        <f t="shared" si="28"/>
        <v>0</v>
      </c>
      <c r="I21" s="1851"/>
      <c r="J21" s="2473">
        <f t="shared" si="25"/>
        <v>0</v>
      </c>
      <c r="K21" s="694">
        <f t="shared" si="37"/>
        <v>0</v>
      </c>
      <c r="L21" s="1851"/>
      <c r="M21" s="2472">
        <f t="shared" si="11"/>
        <v>0</v>
      </c>
      <c r="N21" s="703">
        <f t="shared" si="29"/>
        <v>0</v>
      </c>
      <c r="O21" s="1851"/>
      <c r="P21" s="2473">
        <f t="shared" si="12"/>
        <v>0</v>
      </c>
      <c r="Q21" s="694">
        <f t="shared" si="30"/>
        <v>0</v>
      </c>
      <c r="R21" s="1851"/>
      <c r="S21" s="2472">
        <f t="shared" si="13"/>
        <v>0</v>
      </c>
      <c r="T21" s="703">
        <f t="shared" si="26"/>
        <v>0</v>
      </c>
      <c r="U21" s="1851"/>
      <c r="V21" s="2473">
        <f t="shared" si="14"/>
        <v>0</v>
      </c>
      <c r="W21" s="694">
        <f t="shared" si="31"/>
        <v>0</v>
      </c>
      <c r="X21" s="1851"/>
      <c r="Y21" s="2472">
        <f t="shared" si="15"/>
        <v>0</v>
      </c>
      <c r="Z21" s="703">
        <f t="shared" si="32"/>
        <v>0</v>
      </c>
      <c r="AA21" s="1851"/>
      <c r="AB21" s="2473">
        <f t="shared" si="16"/>
        <v>0</v>
      </c>
      <c r="AC21" s="690">
        <f t="shared" si="33"/>
        <v>0</v>
      </c>
      <c r="AD21" s="1851"/>
      <c r="AE21" s="2472">
        <f t="shared" si="17"/>
        <v>0</v>
      </c>
      <c r="AF21" s="703">
        <f t="shared" si="34"/>
        <v>0</v>
      </c>
      <c r="AG21" s="1851"/>
      <c r="AH21" s="2473">
        <f t="shared" si="18"/>
        <v>0</v>
      </c>
      <c r="AI21" s="694">
        <f t="shared" si="35"/>
        <v>0</v>
      </c>
      <c r="AJ21" s="1851"/>
      <c r="AK21" s="2472">
        <f t="shared" si="22"/>
        <v>0</v>
      </c>
      <c r="AL21" s="703">
        <f t="shared" si="36"/>
        <v>0</v>
      </c>
      <c r="AM21" s="1851"/>
      <c r="AN21" s="2473">
        <f t="shared" si="19"/>
        <v>0</v>
      </c>
      <c r="AO21" s="703">
        <f t="shared" si="27"/>
        <v>0</v>
      </c>
      <c r="AP21" s="1851"/>
      <c r="AQ21" s="2473">
        <f t="shared" si="20"/>
        <v>0</v>
      </c>
      <c r="AR21" s="1616" t="str">
        <f t="shared" si="4"/>
        <v>OK</v>
      </c>
      <c r="AS21" s="1616" t="str">
        <f t="shared" si="5"/>
        <v>OK</v>
      </c>
      <c r="AT21" s="1255" t="str">
        <f t="shared" si="9"/>
        <v>OK</v>
      </c>
    </row>
    <row r="22" spans="1:46" ht="13.5" thickBot="1" x14ac:dyDescent="0.25">
      <c r="A22" s="129"/>
      <c r="B22" s="1020" t="s">
        <v>89</v>
      </c>
      <c r="C22" s="53" t="s">
        <v>186</v>
      </c>
      <c r="D22" s="1848"/>
      <c r="E22" s="692">
        <f>H22+K22+N22+Q22+T22+W22+Z22+AC22+AF22+AI22+AL22</f>
        <v>0</v>
      </c>
      <c r="F22" s="692">
        <f t="shared" si="10"/>
        <v>0</v>
      </c>
      <c r="G22" s="2342">
        <f t="shared" si="21"/>
        <v>0</v>
      </c>
      <c r="H22" s="703">
        <f t="shared" si="28"/>
        <v>0</v>
      </c>
      <c r="I22" s="1851"/>
      <c r="J22" s="2473">
        <f t="shared" si="25"/>
        <v>0</v>
      </c>
      <c r="K22" s="694">
        <f t="shared" si="37"/>
        <v>0</v>
      </c>
      <c r="L22" s="1851"/>
      <c r="M22" s="2472">
        <f t="shared" si="11"/>
        <v>0</v>
      </c>
      <c r="N22" s="703">
        <f t="shared" si="29"/>
        <v>0</v>
      </c>
      <c r="O22" s="1851"/>
      <c r="P22" s="2473">
        <f t="shared" si="12"/>
        <v>0</v>
      </c>
      <c r="Q22" s="694">
        <f t="shared" si="30"/>
        <v>0</v>
      </c>
      <c r="R22" s="1851"/>
      <c r="S22" s="2472">
        <f t="shared" si="13"/>
        <v>0</v>
      </c>
      <c r="T22" s="703">
        <f t="shared" si="26"/>
        <v>0</v>
      </c>
      <c r="U22" s="1851"/>
      <c r="V22" s="2473">
        <f t="shared" si="14"/>
        <v>0</v>
      </c>
      <c r="W22" s="694">
        <f t="shared" si="31"/>
        <v>0</v>
      </c>
      <c r="X22" s="1851"/>
      <c r="Y22" s="2472">
        <f t="shared" si="15"/>
        <v>0</v>
      </c>
      <c r="Z22" s="703">
        <f t="shared" si="32"/>
        <v>0</v>
      </c>
      <c r="AA22" s="1851"/>
      <c r="AB22" s="2473">
        <f t="shared" si="16"/>
        <v>0</v>
      </c>
      <c r="AC22" s="694">
        <f t="shared" si="33"/>
        <v>0</v>
      </c>
      <c r="AD22" s="1851"/>
      <c r="AE22" s="2472">
        <f t="shared" si="17"/>
        <v>0</v>
      </c>
      <c r="AF22" s="703">
        <f t="shared" si="34"/>
        <v>0</v>
      </c>
      <c r="AG22" s="1851"/>
      <c r="AH22" s="2473">
        <f t="shared" si="18"/>
        <v>0</v>
      </c>
      <c r="AI22" s="694">
        <f t="shared" si="35"/>
        <v>0</v>
      </c>
      <c r="AJ22" s="1851"/>
      <c r="AK22" s="2472">
        <f t="shared" si="22"/>
        <v>0</v>
      </c>
      <c r="AL22" s="703">
        <f t="shared" si="36"/>
        <v>0</v>
      </c>
      <c r="AM22" s="1851"/>
      <c r="AN22" s="2473">
        <f t="shared" si="19"/>
        <v>0</v>
      </c>
      <c r="AO22" s="703">
        <f t="shared" si="27"/>
        <v>0</v>
      </c>
      <c r="AP22" s="1851"/>
      <c r="AQ22" s="2473">
        <f t="shared" si="20"/>
        <v>0</v>
      </c>
      <c r="AR22" s="1616" t="str">
        <f t="shared" si="4"/>
        <v>OK</v>
      </c>
      <c r="AS22" s="1616" t="str">
        <f t="shared" si="5"/>
        <v>OK</v>
      </c>
      <c r="AT22" s="1255" t="str">
        <f t="shared" si="9"/>
        <v>OK</v>
      </c>
    </row>
    <row r="23" spans="1:46" ht="13.5" thickBot="1" x14ac:dyDescent="0.25">
      <c r="A23" s="129"/>
      <c r="B23" s="1020" t="s">
        <v>0</v>
      </c>
      <c r="C23" s="53" t="s">
        <v>186</v>
      </c>
      <c r="D23" s="1848"/>
      <c r="E23" s="692">
        <f t="shared" si="24"/>
        <v>0</v>
      </c>
      <c r="F23" s="692">
        <f t="shared" si="10"/>
        <v>0</v>
      </c>
      <c r="G23" s="2342">
        <f t="shared" si="21"/>
        <v>0</v>
      </c>
      <c r="H23" s="703">
        <f t="shared" si="28"/>
        <v>0</v>
      </c>
      <c r="I23" s="1851"/>
      <c r="J23" s="2473">
        <f t="shared" si="25"/>
        <v>0</v>
      </c>
      <c r="K23" s="694">
        <f t="shared" si="37"/>
        <v>0</v>
      </c>
      <c r="L23" s="1851"/>
      <c r="M23" s="2472">
        <f t="shared" si="11"/>
        <v>0</v>
      </c>
      <c r="N23" s="703">
        <f t="shared" si="29"/>
        <v>0</v>
      </c>
      <c r="O23" s="1851"/>
      <c r="P23" s="2473">
        <f t="shared" si="12"/>
        <v>0</v>
      </c>
      <c r="Q23" s="694">
        <f t="shared" si="30"/>
        <v>0</v>
      </c>
      <c r="R23" s="1851"/>
      <c r="S23" s="2472">
        <f t="shared" si="13"/>
        <v>0</v>
      </c>
      <c r="T23" s="703">
        <f t="shared" si="26"/>
        <v>0</v>
      </c>
      <c r="U23" s="1851"/>
      <c r="V23" s="2473">
        <f t="shared" si="14"/>
        <v>0</v>
      </c>
      <c r="W23" s="694">
        <f t="shared" si="31"/>
        <v>0</v>
      </c>
      <c r="X23" s="1851"/>
      <c r="Y23" s="2472">
        <f t="shared" si="15"/>
        <v>0</v>
      </c>
      <c r="Z23" s="703">
        <f t="shared" si="32"/>
        <v>0</v>
      </c>
      <c r="AA23" s="1851"/>
      <c r="AB23" s="2473">
        <f t="shared" si="16"/>
        <v>0</v>
      </c>
      <c r="AC23" s="694">
        <f t="shared" si="33"/>
        <v>0</v>
      </c>
      <c r="AD23" s="1851"/>
      <c r="AE23" s="2472">
        <f>G23*$AD$11</f>
        <v>0</v>
      </c>
      <c r="AF23" s="703">
        <f t="shared" si="34"/>
        <v>0</v>
      </c>
      <c r="AG23" s="1851"/>
      <c r="AH23" s="2473">
        <f t="shared" si="18"/>
        <v>0</v>
      </c>
      <c r="AI23" s="694">
        <f t="shared" si="35"/>
        <v>0</v>
      </c>
      <c r="AJ23" s="1851"/>
      <c r="AK23" s="2472">
        <f t="shared" si="22"/>
        <v>0</v>
      </c>
      <c r="AL23" s="703">
        <f t="shared" si="36"/>
        <v>0</v>
      </c>
      <c r="AM23" s="1851"/>
      <c r="AN23" s="2473">
        <f t="shared" si="19"/>
        <v>0</v>
      </c>
      <c r="AO23" s="703">
        <f t="shared" si="27"/>
        <v>0</v>
      </c>
      <c r="AP23" s="1851"/>
      <c r="AQ23" s="2473">
        <f t="shared" si="20"/>
        <v>0</v>
      </c>
      <c r="AR23" s="1616" t="str">
        <f t="shared" si="4"/>
        <v>OK</v>
      </c>
      <c r="AS23" s="1616" t="str">
        <f t="shared" si="5"/>
        <v>OK</v>
      </c>
      <c r="AT23" s="1255" t="str">
        <f t="shared" si="9"/>
        <v>OK</v>
      </c>
    </row>
    <row r="24" spans="1:46" ht="13.5" thickBot="1" x14ac:dyDescent="0.25">
      <c r="A24" s="129"/>
      <c r="B24" s="1020" t="s">
        <v>1</v>
      </c>
      <c r="C24" s="53" t="s">
        <v>186</v>
      </c>
      <c r="D24" s="1848"/>
      <c r="E24" s="692">
        <f t="shared" si="24"/>
        <v>0</v>
      </c>
      <c r="F24" s="692">
        <f t="shared" si="10"/>
        <v>0</v>
      </c>
      <c r="G24" s="2342">
        <f t="shared" si="21"/>
        <v>0</v>
      </c>
      <c r="H24" s="703">
        <f t="shared" si="28"/>
        <v>0</v>
      </c>
      <c r="I24" s="1851"/>
      <c r="J24" s="2473">
        <f t="shared" si="25"/>
        <v>0</v>
      </c>
      <c r="K24" s="694">
        <f t="shared" si="37"/>
        <v>0</v>
      </c>
      <c r="L24" s="1851"/>
      <c r="M24" s="2472">
        <f t="shared" si="11"/>
        <v>0</v>
      </c>
      <c r="N24" s="703">
        <f t="shared" si="29"/>
        <v>0</v>
      </c>
      <c r="O24" s="1851"/>
      <c r="P24" s="2473">
        <f t="shared" si="12"/>
        <v>0</v>
      </c>
      <c r="Q24" s="694">
        <f t="shared" si="30"/>
        <v>0</v>
      </c>
      <c r="R24" s="1851"/>
      <c r="S24" s="2472">
        <f t="shared" si="13"/>
        <v>0</v>
      </c>
      <c r="T24" s="703">
        <f t="shared" si="26"/>
        <v>0</v>
      </c>
      <c r="U24" s="1851"/>
      <c r="V24" s="2473">
        <f t="shared" si="14"/>
        <v>0</v>
      </c>
      <c r="W24" s="694">
        <f t="shared" si="31"/>
        <v>0</v>
      </c>
      <c r="X24" s="1851"/>
      <c r="Y24" s="2472">
        <f t="shared" si="15"/>
        <v>0</v>
      </c>
      <c r="Z24" s="703">
        <f t="shared" si="32"/>
        <v>0</v>
      </c>
      <c r="AA24" s="1851"/>
      <c r="AB24" s="2473">
        <f t="shared" si="16"/>
        <v>0</v>
      </c>
      <c r="AC24" s="694">
        <f t="shared" si="33"/>
        <v>0</v>
      </c>
      <c r="AD24" s="1851"/>
      <c r="AE24" s="2472">
        <f t="shared" si="17"/>
        <v>0</v>
      </c>
      <c r="AF24" s="703">
        <f t="shared" si="34"/>
        <v>0</v>
      </c>
      <c r="AG24" s="1851"/>
      <c r="AH24" s="2473">
        <f t="shared" si="18"/>
        <v>0</v>
      </c>
      <c r="AI24" s="694">
        <f t="shared" si="35"/>
        <v>0</v>
      </c>
      <c r="AJ24" s="1851"/>
      <c r="AK24" s="2472">
        <f t="shared" si="22"/>
        <v>0</v>
      </c>
      <c r="AL24" s="703">
        <f t="shared" si="36"/>
        <v>0</v>
      </c>
      <c r="AM24" s="1851"/>
      <c r="AN24" s="2473">
        <f t="shared" si="19"/>
        <v>0</v>
      </c>
      <c r="AO24" s="703">
        <f t="shared" si="27"/>
        <v>0</v>
      </c>
      <c r="AP24" s="1851"/>
      <c r="AQ24" s="2473">
        <f t="shared" si="20"/>
        <v>0</v>
      </c>
      <c r="AR24" s="1616" t="str">
        <f t="shared" si="4"/>
        <v>OK</v>
      </c>
      <c r="AS24" s="1616" t="str">
        <f t="shared" si="5"/>
        <v>OK</v>
      </c>
      <c r="AT24" s="1255" t="str">
        <f t="shared" si="9"/>
        <v>OK</v>
      </c>
    </row>
    <row r="25" spans="1:46" ht="13.5" thickBot="1" x14ac:dyDescent="0.25">
      <c r="A25" s="129"/>
      <c r="B25" s="1020" t="s">
        <v>342</v>
      </c>
      <c r="C25" s="53" t="s">
        <v>186</v>
      </c>
      <c r="D25" s="1848"/>
      <c r="E25" s="692">
        <f t="shared" si="24"/>
        <v>0</v>
      </c>
      <c r="F25" s="692">
        <f t="shared" si="10"/>
        <v>0</v>
      </c>
      <c r="G25" s="2342">
        <f t="shared" si="21"/>
        <v>0</v>
      </c>
      <c r="H25" s="703">
        <f>I25+J25</f>
        <v>0</v>
      </c>
      <c r="I25" s="1851"/>
      <c r="J25" s="2473">
        <f t="shared" si="25"/>
        <v>0</v>
      </c>
      <c r="K25" s="694">
        <f t="shared" si="37"/>
        <v>0</v>
      </c>
      <c r="L25" s="1851"/>
      <c r="M25" s="2472">
        <f t="shared" si="11"/>
        <v>0</v>
      </c>
      <c r="N25" s="703">
        <f t="shared" si="29"/>
        <v>0</v>
      </c>
      <c r="O25" s="1851"/>
      <c r="P25" s="2473">
        <f t="shared" si="12"/>
        <v>0</v>
      </c>
      <c r="Q25" s="694">
        <f t="shared" si="30"/>
        <v>0</v>
      </c>
      <c r="R25" s="1851"/>
      <c r="S25" s="2472">
        <f t="shared" si="13"/>
        <v>0</v>
      </c>
      <c r="T25" s="703">
        <f t="shared" si="26"/>
        <v>0</v>
      </c>
      <c r="U25" s="1851"/>
      <c r="V25" s="2473">
        <f t="shared" si="14"/>
        <v>0</v>
      </c>
      <c r="W25" s="694">
        <f t="shared" si="31"/>
        <v>0</v>
      </c>
      <c r="X25" s="1851"/>
      <c r="Y25" s="2472">
        <f t="shared" si="15"/>
        <v>0</v>
      </c>
      <c r="Z25" s="703">
        <f t="shared" si="32"/>
        <v>0</v>
      </c>
      <c r="AA25" s="1851"/>
      <c r="AB25" s="2473">
        <f t="shared" si="16"/>
        <v>0</v>
      </c>
      <c r="AC25" s="694">
        <f t="shared" si="33"/>
        <v>0</v>
      </c>
      <c r="AD25" s="1851"/>
      <c r="AE25" s="2472">
        <f t="shared" si="17"/>
        <v>0</v>
      </c>
      <c r="AF25" s="703">
        <f t="shared" si="34"/>
        <v>0</v>
      </c>
      <c r="AG25" s="1851"/>
      <c r="AH25" s="2473">
        <f t="shared" si="18"/>
        <v>0</v>
      </c>
      <c r="AI25" s="694">
        <f t="shared" si="35"/>
        <v>0</v>
      </c>
      <c r="AJ25" s="1851"/>
      <c r="AK25" s="2472">
        <f t="shared" si="22"/>
        <v>0</v>
      </c>
      <c r="AL25" s="703">
        <f t="shared" si="36"/>
        <v>0</v>
      </c>
      <c r="AM25" s="1851"/>
      <c r="AN25" s="2473">
        <f t="shared" si="19"/>
        <v>0</v>
      </c>
      <c r="AO25" s="703">
        <f t="shared" si="27"/>
        <v>0</v>
      </c>
      <c r="AP25" s="1851"/>
      <c r="AQ25" s="2473">
        <f t="shared" si="20"/>
        <v>0</v>
      </c>
      <c r="AR25" s="1616" t="str">
        <f t="shared" si="4"/>
        <v>OK</v>
      </c>
      <c r="AS25" s="1616" t="str">
        <f t="shared" si="5"/>
        <v>OK</v>
      </c>
      <c r="AT25" s="1255" t="str">
        <f t="shared" si="9"/>
        <v>OK</v>
      </c>
    </row>
    <row r="26" spans="1:46" ht="13.5" thickBot="1" x14ac:dyDescent="0.25">
      <c r="A26" s="541"/>
      <c r="B26" s="1021" t="s">
        <v>27</v>
      </c>
      <c r="C26" s="53" t="s">
        <v>186</v>
      </c>
      <c r="D26" s="1853"/>
      <c r="E26" s="739">
        <f t="shared" si="24"/>
        <v>0</v>
      </c>
      <c r="F26" s="692">
        <f t="shared" si="10"/>
        <v>0</v>
      </c>
      <c r="G26" s="2342">
        <f t="shared" si="21"/>
        <v>0</v>
      </c>
      <c r="H26" s="737">
        <f t="shared" si="28"/>
        <v>0</v>
      </c>
      <c r="I26" s="1855"/>
      <c r="J26" s="2473">
        <f t="shared" si="25"/>
        <v>0</v>
      </c>
      <c r="K26" s="728">
        <f t="shared" si="37"/>
        <v>0</v>
      </c>
      <c r="L26" s="1855"/>
      <c r="M26" s="2472">
        <f t="shared" si="11"/>
        <v>0</v>
      </c>
      <c r="N26" s="737">
        <f t="shared" si="29"/>
        <v>0</v>
      </c>
      <c r="O26" s="1855"/>
      <c r="P26" s="2473">
        <f t="shared" si="12"/>
        <v>0</v>
      </c>
      <c r="Q26" s="728">
        <f t="shared" si="30"/>
        <v>0</v>
      </c>
      <c r="R26" s="1855"/>
      <c r="S26" s="2472">
        <f t="shared" si="13"/>
        <v>0</v>
      </c>
      <c r="T26" s="737">
        <f t="shared" si="26"/>
        <v>0</v>
      </c>
      <c r="U26" s="1855"/>
      <c r="V26" s="2473">
        <f t="shared" si="14"/>
        <v>0</v>
      </c>
      <c r="W26" s="728">
        <f t="shared" si="31"/>
        <v>0</v>
      </c>
      <c r="X26" s="1855"/>
      <c r="Y26" s="2472">
        <f t="shared" si="15"/>
        <v>0</v>
      </c>
      <c r="Z26" s="737">
        <f t="shared" si="32"/>
        <v>0</v>
      </c>
      <c r="AA26" s="1855"/>
      <c r="AB26" s="2473">
        <f t="shared" si="16"/>
        <v>0</v>
      </c>
      <c r="AC26" s="728">
        <f t="shared" si="33"/>
        <v>0</v>
      </c>
      <c r="AD26" s="1855"/>
      <c r="AE26" s="2472">
        <f t="shared" si="17"/>
        <v>0</v>
      </c>
      <c r="AF26" s="737">
        <f t="shared" si="34"/>
        <v>0</v>
      </c>
      <c r="AG26" s="1855"/>
      <c r="AH26" s="2473">
        <f t="shared" si="18"/>
        <v>0</v>
      </c>
      <c r="AI26" s="728">
        <f t="shared" si="35"/>
        <v>0</v>
      </c>
      <c r="AJ26" s="1855"/>
      <c r="AK26" s="2472">
        <f t="shared" si="22"/>
        <v>0</v>
      </c>
      <c r="AL26" s="737">
        <f t="shared" si="36"/>
        <v>0</v>
      </c>
      <c r="AM26" s="1855"/>
      <c r="AN26" s="2473">
        <f t="shared" si="19"/>
        <v>0</v>
      </c>
      <c r="AO26" s="703">
        <f t="shared" si="27"/>
        <v>0</v>
      </c>
      <c r="AP26" s="1851"/>
      <c r="AQ26" s="2473">
        <f t="shared" si="20"/>
        <v>0</v>
      </c>
      <c r="AR26" s="1616" t="str">
        <f t="shared" si="4"/>
        <v>OK</v>
      </c>
      <c r="AS26" s="1616" t="str">
        <f t="shared" si="5"/>
        <v>OK</v>
      </c>
      <c r="AT26" s="1255" t="str">
        <f t="shared" si="9"/>
        <v>OK</v>
      </c>
    </row>
    <row r="27" spans="1:46" ht="13.5" thickBot="1" x14ac:dyDescent="0.25">
      <c r="A27" s="1016" t="s">
        <v>558</v>
      </c>
      <c r="B27" s="1019" t="s">
        <v>557</v>
      </c>
      <c r="C27" s="334" t="s">
        <v>186</v>
      </c>
      <c r="D27" s="1876"/>
      <c r="E27" s="739">
        <f t="shared" si="24"/>
        <v>0</v>
      </c>
      <c r="F27" s="692">
        <f t="shared" si="10"/>
        <v>0</v>
      </c>
      <c r="G27" s="2342">
        <f t="shared" si="21"/>
        <v>0</v>
      </c>
      <c r="H27" s="693">
        <f>I27+J27</f>
        <v>0</v>
      </c>
      <c r="I27" s="1877"/>
      <c r="J27" s="2482">
        <f t="shared" si="25"/>
        <v>0</v>
      </c>
      <c r="K27" s="728">
        <f>L27+M27</f>
        <v>0</v>
      </c>
      <c r="L27" s="1855"/>
      <c r="M27" s="2472">
        <f t="shared" si="11"/>
        <v>0</v>
      </c>
      <c r="N27" s="693">
        <f>O27+P27</f>
        <v>0</v>
      </c>
      <c r="O27" s="1877"/>
      <c r="P27" s="2482">
        <f t="shared" si="12"/>
        <v>0</v>
      </c>
      <c r="Q27" s="728">
        <f>R27+S27</f>
        <v>0</v>
      </c>
      <c r="R27" s="1855"/>
      <c r="S27" s="2472">
        <f t="shared" si="13"/>
        <v>0</v>
      </c>
      <c r="T27" s="693">
        <f>U27+V27</f>
        <v>0</v>
      </c>
      <c r="U27" s="1877"/>
      <c r="V27" s="2482">
        <f t="shared" si="14"/>
        <v>0</v>
      </c>
      <c r="W27" s="728">
        <f>X27+Y27</f>
        <v>0</v>
      </c>
      <c r="X27" s="1855"/>
      <c r="Y27" s="2472">
        <f t="shared" si="15"/>
        <v>0</v>
      </c>
      <c r="Z27" s="693">
        <f>AA27+AB27</f>
        <v>0</v>
      </c>
      <c r="AA27" s="1877"/>
      <c r="AB27" s="2482">
        <f t="shared" si="16"/>
        <v>0</v>
      </c>
      <c r="AC27" s="723">
        <f>AD27+AE27</f>
        <v>0</v>
      </c>
      <c r="AD27" s="1877"/>
      <c r="AE27" s="2472">
        <f t="shared" si="17"/>
        <v>0</v>
      </c>
      <c r="AF27" s="693">
        <f>AG27+AH27</f>
        <v>0</v>
      </c>
      <c r="AG27" s="1877"/>
      <c r="AH27" s="2482">
        <f t="shared" si="18"/>
        <v>0</v>
      </c>
      <c r="AI27" s="728">
        <f>AJ27+AK27</f>
        <v>0</v>
      </c>
      <c r="AJ27" s="1855"/>
      <c r="AK27" s="2472">
        <f t="shared" si="22"/>
        <v>0</v>
      </c>
      <c r="AL27" s="693">
        <f>AM27+AN27</f>
        <v>0</v>
      </c>
      <c r="AM27" s="1877"/>
      <c r="AN27" s="2482">
        <f t="shared" si="19"/>
        <v>0</v>
      </c>
      <c r="AO27" s="693">
        <f t="shared" si="27"/>
        <v>0</v>
      </c>
      <c r="AP27" s="1877"/>
      <c r="AQ27" s="2482">
        <f t="shared" si="20"/>
        <v>0</v>
      </c>
      <c r="AR27" s="1616" t="str">
        <f t="shared" si="4"/>
        <v>OK</v>
      </c>
      <c r="AS27" s="1616" t="str">
        <f t="shared" si="5"/>
        <v>OK</v>
      </c>
      <c r="AT27" s="1255" t="str">
        <f t="shared" si="9"/>
        <v>OK</v>
      </c>
    </row>
    <row r="28" spans="1:46" s="35" customFormat="1" ht="13.5" thickBot="1" x14ac:dyDescent="0.25">
      <c r="A28" s="969" t="s">
        <v>110</v>
      </c>
      <c r="B28" s="1018" t="s">
        <v>286</v>
      </c>
      <c r="C28" s="64" t="s">
        <v>186</v>
      </c>
      <c r="D28" s="638">
        <f t="shared" ref="D28:I28" si="38">SUM(D29:D31)</f>
        <v>0</v>
      </c>
      <c r="E28" s="945">
        <f t="shared" si="38"/>
        <v>0</v>
      </c>
      <c r="F28" s="908">
        <f t="shared" si="38"/>
        <v>0</v>
      </c>
      <c r="G28" s="593">
        <f t="shared" si="38"/>
        <v>0</v>
      </c>
      <c r="H28" s="603">
        <f t="shared" si="38"/>
        <v>0</v>
      </c>
      <c r="I28" s="945">
        <f t="shared" si="38"/>
        <v>0</v>
      </c>
      <c r="J28" s="2491">
        <f>SUM(J29:J31)</f>
        <v>0</v>
      </c>
      <c r="K28" s="603">
        <f t="shared" ref="K28:AQ28" si="39">SUM(K29:K31)</f>
        <v>0</v>
      </c>
      <c r="L28" s="945">
        <f t="shared" si="39"/>
        <v>0</v>
      </c>
      <c r="M28" s="908">
        <f t="shared" si="39"/>
        <v>0</v>
      </c>
      <c r="N28" s="603">
        <f t="shared" si="39"/>
        <v>0</v>
      </c>
      <c r="O28" s="945">
        <f t="shared" si="39"/>
        <v>0</v>
      </c>
      <c r="P28" s="908">
        <f t="shared" si="39"/>
        <v>0</v>
      </c>
      <c r="Q28" s="603">
        <f t="shared" si="39"/>
        <v>0</v>
      </c>
      <c r="R28" s="945">
        <f t="shared" si="39"/>
        <v>0</v>
      </c>
      <c r="S28" s="908">
        <f t="shared" si="39"/>
        <v>0</v>
      </c>
      <c r="T28" s="603">
        <f t="shared" si="39"/>
        <v>0</v>
      </c>
      <c r="U28" s="945">
        <f t="shared" si="39"/>
        <v>0</v>
      </c>
      <c r="V28" s="593">
        <f t="shared" si="39"/>
        <v>0</v>
      </c>
      <c r="W28" s="908">
        <f t="shared" si="39"/>
        <v>0</v>
      </c>
      <c r="X28" s="945">
        <f t="shared" si="39"/>
        <v>0</v>
      </c>
      <c r="Y28" s="593">
        <f t="shared" si="39"/>
        <v>0</v>
      </c>
      <c r="Z28" s="603">
        <f t="shared" si="39"/>
        <v>0</v>
      </c>
      <c r="AA28" s="945">
        <f t="shared" si="39"/>
        <v>0</v>
      </c>
      <c r="AB28" s="908">
        <f t="shared" si="39"/>
        <v>0</v>
      </c>
      <c r="AC28" s="603">
        <f t="shared" si="39"/>
        <v>0</v>
      </c>
      <c r="AD28" s="945">
        <f t="shared" si="39"/>
        <v>0</v>
      </c>
      <c r="AE28" s="908">
        <f t="shared" si="39"/>
        <v>0</v>
      </c>
      <c r="AF28" s="638">
        <f t="shared" si="39"/>
        <v>0</v>
      </c>
      <c r="AG28" s="945">
        <f t="shared" si="39"/>
        <v>0</v>
      </c>
      <c r="AH28" s="908">
        <f t="shared" si="39"/>
        <v>0</v>
      </c>
      <c r="AI28" s="603">
        <f t="shared" si="39"/>
        <v>0</v>
      </c>
      <c r="AJ28" s="945">
        <f t="shared" si="39"/>
        <v>0</v>
      </c>
      <c r="AK28" s="908">
        <f t="shared" si="39"/>
        <v>0</v>
      </c>
      <c r="AL28" s="603">
        <f t="shared" si="39"/>
        <v>0</v>
      </c>
      <c r="AM28" s="945">
        <f t="shared" si="39"/>
        <v>0</v>
      </c>
      <c r="AN28" s="641">
        <f t="shared" si="39"/>
        <v>0</v>
      </c>
      <c r="AO28" s="638">
        <f t="shared" si="39"/>
        <v>0</v>
      </c>
      <c r="AP28" s="945">
        <f>SUM(AP29:AP31)</f>
        <v>0</v>
      </c>
      <c r="AQ28" s="593">
        <f t="shared" si="39"/>
        <v>0</v>
      </c>
      <c r="AR28" s="1616" t="str">
        <f t="shared" si="4"/>
        <v>OK</v>
      </c>
      <c r="AS28" s="1616" t="str">
        <f t="shared" si="5"/>
        <v>OK</v>
      </c>
      <c r="AT28" s="1255" t="str">
        <f t="shared" si="9"/>
        <v>OK</v>
      </c>
    </row>
    <row r="29" spans="1:46" ht="13.5" thickBot="1" x14ac:dyDescent="0.25">
      <c r="A29" s="129" t="s">
        <v>84</v>
      </c>
      <c r="B29" s="742" t="s">
        <v>87</v>
      </c>
      <c r="C29" s="3" t="s">
        <v>186</v>
      </c>
      <c r="D29" s="946">
        <f>A10_Personal!D24</f>
        <v>0</v>
      </c>
      <c r="E29" s="953">
        <f>H29+K29+N29+Q29+T29+W29+Z29+AC29+AF29+AI29+AL29</f>
        <v>0</v>
      </c>
      <c r="F29" s="947">
        <f>A10_Personal!D25</f>
        <v>0</v>
      </c>
      <c r="G29" s="948">
        <f>A10_Personal!D27</f>
        <v>0</v>
      </c>
      <c r="H29" s="946">
        <f>A10_Personal!F24</f>
        <v>0</v>
      </c>
      <c r="I29" s="949">
        <f>A10_Personal!F25</f>
        <v>0</v>
      </c>
      <c r="J29" s="2492">
        <f>A10_Personal!F27</f>
        <v>0</v>
      </c>
      <c r="K29" s="947">
        <f>L29+M29</f>
        <v>0</v>
      </c>
      <c r="L29" s="949">
        <f>A10_Personal!G25</f>
        <v>0</v>
      </c>
      <c r="M29" s="951">
        <f>A10_Personal!G27</f>
        <v>0</v>
      </c>
      <c r="N29" s="900">
        <f>O29+P29</f>
        <v>0</v>
      </c>
      <c r="O29" s="949">
        <f>A10_Personal!H25</f>
        <v>0</v>
      </c>
      <c r="P29" s="949">
        <f>A10_Personal!H27</f>
        <v>0</v>
      </c>
      <c r="Q29" s="900">
        <f>R29+S29</f>
        <v>0</v>
      </c>
      <c r="R29" s="949">
        <f>A10_Personal!I25</f>
        <v>0</v>
      </c>
      <c r="S29" s="949">
        <f>A10_Personal!I27</f>
        <v>0</v>
      </c>
      <c r="T29" s="900">
        <f>U29+V29</f>
        <v>0</v>
      </c>
      <c r="U29" s="953">
        <f>A10_Personal!J25</f>
        <v>0</v>
      </c>
      <c r="V29" s="952">
        <f>A10_Personal!J27</f>
        <v>0</v>
      </c>
      <c r="W29" s="947">
        <f>X29+Y29</f>
        <v>0</v>
      </c>
      <c r="X29" s="953">
        <f>A10_Personal!K25</f>
        <v>0</v>
      </c>
      <c r="Y29" s="952">
        <f>A10_Personal!K27</f>
        <v>0</v>
      </c>
      <c r="Z29" s="900">
        <f>AA29+AB29</f>
        <v>0</v>
      </c>
      <c r="AA29" s="953">
        <f>A10_Personal!L25</f>
        <v>0</v>
      </c>
      <c r="AB29" s="953">
        <f>A10_Personal!L27</f>
        <v>0</v>
      </c>
      <c r="AC29" s="900">
        <f>AD29+AE29</f>
        <v>0</v>
      </c>
      <c r="AD29" s="953">
        <f>A10_Personal!M25</f>
        <v>0</v>
      </c>
      <c r="AE29" s="953">
        <f>A10_Personal!M27</f>
        <v>0</v>
      </c>
      <c r="AF29" s="900">
        <f>AG29+AH29</f>
        <v>0</v>
      </c>
      <c r="AG29" s="953">
        <f>A10_Personal!N25</f>
        <v>0</v>
      </c>
      <c r="AH29" s="953">
        <f>A10_Personal!N27</f>
        <v>0</v>
      </c>
      <c r="AI29" s="900">
        <f>AJ29+AK29</f>
        <v>0</v>
      </c>
      <c r="AJ29" s="953">
        <f>A10_Personal!O25</f>
        <v>0</v>
      </c>
      <c r="AK29" s="953">
        <f>A10_Personal!O27</f>
        <v>0</v>
      </c>
      <c r="AL29" s="900">
        <f>AM29+AN29</f>
        <v>0</v>
      </c>
      <c r="AM29" s="953">
        <f>A10_Personal!P25</f>
        <v>0</v>
      </c>
      <c r="AN29" s="951">
        <f>A10_Personal!P27</f>
        <v>0</v>
      </c>
      <c r="AO29" s="900">
        <f t="shared" ref="AO29:AO31" si="40">D29-SUM(H29,K29,N29,Q29,T29,W29,Z29,AC29,AF29,AI29,AL29)</f>
        <v>0</v>
      </c>
      <c r="AP29" s="953">
        <f>A10_Personal!Q25</f>
        <v>0</v>
      </c>
      <c r="AQ29" s="952">
        <f>AO29-AP29</f>
        <v>0</v>
      </c>
      <c r="AR29" s="1616" t="str">
        <f t="shared" si="4"/>
        <v>OK</v>
      </c>
      <c r="AS29" s="1616" t="str">
        <f t="shared" si="5"/>
        <v>OK</v>
      </c>
      <c r="AT29" s="1255" t="str">
        <f t="shared" si="9"/>
        <v>OK</v>
      </c>
    </row>
    <row r="30" spans="1:46" s="583" customFormat="1" ht="26.25" thickBot="1" x14ac:dyDescent="0.3">
      <c r="A30" s="776" t="s">
        <v>85</v>
      </c>
      <c r="B30" s="742" t="s">
        <v>34</v>
      </c>
      <c r="C30" s="3" t="s">
        <v>186</v>
      </c>
      <c r="D30" s="946">
        <f>A10_Personal!D29</f>
        <v>0</v>
      </c>
      <c r="E30" s="953">
        <f>H30+K30+N30+Q30+T30+W30+Z30+AC30+AF30+AI30+AL30</f>
        <v>0</v>
      </c>
      <c r="F30" s="947">
        <f>A10_Personal!D30</f>
        <v>0</v>
      </c>
      <c r="G30" s="948">
        <f>A10_Personal!D31</f>
        <v>0</v>
      </c>
      <c r="H30" s="946">
        <f>A10_Personal!F29</f>
        <v>0</v>
      </c>
      <c r="I30" s="949">
        <f>A10_Personal!F30</f>
        <v>0</v>
      </c>
      <c r="J30" s="2492">
        <f>A10_Personal!F31</f>
        <v>0</v>
      </c>
      <c r="K30" s="947">
        <f t="shared" ref="K30:K36" si="41">L30+M30</f>
        <v>0</v>
      </c>
      <c r="L30" s="949">
        <f>A10_Personal!G30</f>
        <v>0</v>
      </c>
      <c r="M30" s="951">
        <f>A10_Personal!G31</f>
        <v>0</v>
      </c>
      <c r="N30" s="900">
        <f t="shared" ref="N30:N36" si="42">O30+P30</f>
        <v>0</v>
      </c>
      <c r="O30" s="949">
        <f>A10_Personal!H30</f>
        <v>0</v>
      </c>
      <c r="P30" s="949">
        <f>A10_Personal!H31</f>
        <v>0</v>
      </c>
      <c r="Q30" s="900">
        <f t="shared" ref="Q30:Q36" si="43">R30+S30</f>
        <v>0</v>
      </c>
      <c r="R30" s="949">
        <f>A10_Personal!I30</f>
        <v>0</v>
      </c>
      <c r="S30" s="949">
        <f>A10_Personal!I31</f>
        <v>0</v>
      </c>
      <c r="T30" s="900">
        <f t="shared" ref="T30:T36" si="44">U30+V30</f>
        <v>0</v>
      </c>
      <c r="U30" s="953">
        <f>A10_Personal!J30</f>
        <v>0</v>
      </c>
      <c r="V30" s="952">
        <f>A10_Personal!J31</f>
        <v>0</v>
      </c>
      <c r="W30" s="947">
        <f t="shared" ref="W30:W36" si="45">X30+Y30</f>
        <v>0</v>
      </c>
      <c r="X30" s="953">
        <f>A10_Personal!K30</f>
        <v>0</v>
      </c>
      <c r="Y30" s="952">
        <f>A10_Personal!K31</f>
        <v>0</v>
      </c>
      <c r="Z30" s="900">
        <f t="shared" ref="Z30:Z36" si="46">AA30+AB30</f>
        <v>0</v>
      </c>
      <c r="AA30" s="953">
        <f>A10_Personal!L30</f>
        <v>0</v>
      </c>
      <c r="AB30" s="953">
        <f>A10_Personal!L31</f>
        <v>0</v>
      </c>
      <c r="AC30" s="900">
        <f t="shared" ref="AC30:AC36" si="47">AD30+AE30</f>
        <v>0</v>
      </c>
      <c r="AD30" s="953">
        <f>A10_Personal!M30</f>
        <v>0</v>
      </c>
      <c r="AE30" s="953">
        <f>A10_Personal!M31</f>
        <v>0</v>
      </c>
      <c r="AF30" s="900">
        <f t="shared" ref="AF30:AF36" si="48">AG30+AH30</f>
        <v>0</v>
      </c>
      <c r="AG30" s="953">
        <f>A10_Personal!N30</f>
        <v>0</v>
      </c>
      <c r="AH30" s="953">
        <f>A10_Personal!N31</f>
        <v>0</v>
      </c>
      <c r="AI30" s="900">
        <f t="shared" ref="AI30:AI36" si="49">AJ30+AK30</f>
        <v>0</v>
      </c>
      <c r="AJ30" s="953">
        <f>A10_Personal!O30</f>
        <v>0</v>
      </c>
      <c r="AK30" s="953">
        <f>A10_Personal!O31</f>
        <v>0</v>
      </c>
      <c r="AL30" s="900">
        <f t="shared" ref="AL30:AL36" si="50">AM30+AN30</f>
        <v>0</v>
      </c>
      <c r="AM30" s="953">
        <f>A10_Personal!P30</f>
        <v>0</v>
      </c>
      <c r="AN30" s="951">
        <f>A10_Personal!P31</f>
        <v>0</v>
      </c>
      <c r="AO30" s="900">
        <f t="shared" si="40"/>
        <v>0</v>
      </c>
      <c r="AP30" s="953">
        <f>A10_Personal!Q30</f>
        <v>0</v>
      </c>
      <c r="AQ30" s="952">
        <f>AO30-AP30</f>
        <v>0</v>
      </c>
      <c r="AR30" s="1616" t="str">
        <f t="shared" si="4"/>
        <v>OK</v>
      </c>
      <c r="AS30" s="1616" t="str">
        <f t="shared" si="5"/>
        <v>OK</v>
      </c>
      <c r="AT30" s="1255" t="str">
        <f t="shared" si="9"/>
        <v>OK</v>
      </c>
    </row>
    <row r="31" spans="1:46" s="583" customFormat="1" ht="26.25" thickBot="1" x14ac:dyDescent="0.3">
      <c r="A31" s="777" t="s">
        <v>117</v>
      </c>
      <c r="B31" s="742" t="s">
        <v>551</v>
      </c>
      <c r="C31" s="54" t="s">
        <v>186</v>
      </c>
      <c r="D31" s="955">
        <f>A10_Personal!D32</f>
        <v>0</v>
      </c>
      <c r="E31" s="961">
        <f>H31+K31+N31+Q31+T31+W31+Z31+AC31+AF31+AI31+AL31</f>
        <v>0</v>
      </c>
      <c r="F31" s="960">
        <f>A10_Personal!D33</f>
        <v>0</v>
      </c>
      <c r="G31" s="1022">
        <f>A10_Personal!D35</f>
        <v>0</v>
      </c>
      <c r="H31" s="955">
        <f>A10_Personal!F32</f>
        <v>0</v>
      </c>
      <c r="I31" s="956">
        <f>A10_Personal!F33</f>
        <v>0</v>
      </c>
      <c r="J31" s="2493">
        <f>A10_Personal!F35</f>
        <v>0</v>
      </c>
      <c r="K31" s="961">
        <f t="shared" si="41"/>
        <v>0</v>
      </c>
      <c r="L31" s="956">
        <f>A10_Personal!G33</f>
        <v>0</v>
      </c>
      <c r="M31" s="2494">
        <f>A10_Personal!G35</f>
        <v>0</v>
      </c>
      <c r="N31" s="2495">
        <f t="shared" si="42"/>
        <v>0</v>
      </c>
      <c r="O31" s="956">
        <f>A10_Personal!H33</f>
        <v>0</v>
      </c>
      <c r="P31" s="956">
        <f>A10_Personal!H35</f>
        <v>0</v>
      </c>
      <c r="Q31" s="2495">
        <f t="shared" si="43"/>
        <v>0</v>
      </c>
      <c r="R31" s="956">
        <f>A10_Personal!I33</f>
        <v>0</v>
      </c>
      <c r="S31" s="956">
        <f>A10_Personal!I35</f>
        <v>0</v>
      </c>
      <c r="T31" s="2495">
        <f t="shared" si="44"/>
        <v>0</v>
      </c>
      <c r="U31" s="960">
        <f>A10_Personal!J33</f>
        <v>0</v>
      </c>
      <c r="V31" s="2496">
        <f>A10_Personal!J35</f>
        <v>0</v>
      </c>
      <c r="W31" s="961">
        <f t="shared" si="45"/>
        <v>0</v>
      </c>
      <c r="X31" s="960">
        <f>A10_Personal!K33</f>
        <v>0</v>
      </c>
      <c r="Y31" s="2496">
        <f>A10_Personal!K35</f>
        <v>0</v>
      </c>
      <c r="Z31" s="2495">
        <f t="shared" si="46"/>
        <v>0</v>
      </c>
      <c r="AA31" s="960">
        <f>A10_Personal!L33</f>
        <v>0</v>
      </c>
      <c r="AB31" s="960">
        <f>A10_Personal!L35</f>
        <v>0</v>
      </c>
      <c r="AC31" s="2495">
        <f t="shared" si="47"/>
        <v>0</v>
      </c>
      <c r="AD31" s="960">
        <f>A10_Personal!M33</f>
        <v>0</v>
      </c>
      <c r="AE31" s="960">
        <f>A10_Personal!M35</f>
        <v>0</v>
      </c>
      <c r="AF31" s="2495">
        <f t="shared" si="48"/>
        <v>0</v>
      </c>
      <c r="AG31" s="960">
        <f>A10_Personal!N33</f>
        <v>0</v>
      </c>
      <c r="AH31" s="960">
        <f>A10_Personal!N35</f>
        <v>0</v>
      </c>
      <c r="AI31" s="2495">
        <f t="shared" si="49"/>
        <v>0</v>
      </c>
      <c r="AJ31" s="960">
        <f>A10_Personal!O33</f>
        <v>0</v>
      </c>
      <c r="AK31" s="960">
        <f>A10_Personal!O35</f>
        <v>0</v>
      </c>
      <c r="AL31" s="2495">
        <f t="shared" si="50"/>
        <v>0</v>
      </c>
      <c r="AM31" s="960">
        <f>A10_Personal!P33</f>
        <v>0</v>
      </c>
      <c r="AN31" s="2494">
        <f>A10_Personal!P35</f>
        <v>0</v>
      </c>
      <c r="AO31" s="2495">
        <f t="shared" si="40"/>
        <v>0</v>
      </c>
      <c r="AP31" s="960">
        <f>A10_Personal!Q33</f>
        <v>0</v>
      </c>
      <c r="AQ31" s="2496">
        <f t="shared" ref="AQ31" si="51">AO31-AP31</f>
        <v>0</v>
      </c>
      <c r="AR31" s="1616" t="str">
        <f t="shared" si="4"/>
        <v>OK</v>
      </c>
      <c r="AS31" s="1616" t="str">
        <f t="shared" si="5"/>
        <v>OK</v>
      </c>
      <c r="AT31" s="1255" t="str">
        <f t="shared" si="9"/>
        <v>OK</v>
      </c>
    </row>
    <row r="32" spans="1:46" s="35" customFormat="1" ht="15.75" thickBot="1" x14ac:dyDescent="0.25">
      <c r="A32" s="969" t="s">
        <v>111</v>
      </c>
      <c r="B32" s="2372" t="s">
        <v>17</v>
      </c>
      <c r="C32" s="2344" t="s">
        <v>186</v>
      </c>
      <c r="D32" s="2362"/>
      <c r="E32" s="2363">
        <f t="shared" si="24"/>
        <v>0</v>
      </c>
      <c r="F32" s="1472">
        <f>SUM(I32,L32,O32,R32,U32,X32,AA32,AD32,AG32,AJ32,AM32,AP32)</f>
        <v>0</v>
      </c>
      <c r="G32" s="2373">
        <f t="shared" ref="G32:G35" si="52">D32-F32</f>
        <v>0</v>
      </c>
      <c r="H32" s="2364">
        <f>I32+J32</f>
        <v>0</v>
      </c>
      <c r="I32" s="2365"/>
      <c r="J32" s="2242">
        <f>$I$11*G32</f>
        <v>0</v>
      </c>
      <c r="K32" s="1674">
        <f t="shared" si="41"/>
        <v>0</v>
      </c>
      <c r="L32" s="2365"/>
      <c r="M32" s="2242">
        <f t="shared" ref="M32:M36" si="53">G32*$L$11</f>
        <v>0</v>
      </c>
      <c r="N32" s="1674">
        <f t="shared" si="42"/>
        <v>0</v>
      </c>
      <c r="O32" s="2365"/>
      <c r="P32" s="2242">
        <f t="shared" ref="P32:P36" si="54">G32*$O$11</f>
        <v>0</v>
      </c>
      <c r="Q32" s="1674">
        <f t="shared" si="43"/>
        <v>0</v>
      </c>
      <c r="R32" s="2365"/>
      <c r="S32" s="2242">
        <f t="shared" ref="S32:S36" si="55">G32*$R$11</f>
        <v>0</v>
      </c>
      <c r="T32" s="1674">
        <f t="shared" si="44"/>
        <v>0</v>
      </c>
      <c r="U32" s="2366"/>
      <c r="V32" s="2242">
        <f>G32*$U$11</f>
        <v>0</v>
      </c>
      <c r="W32" s="2363">
        <f t="shared" si="45"/>
        <v>0</v>
      </c>
      <c r="X32" s="2366"/>
      <c r="Y32" s="2242">
        <f t="shared" ref="Y32:Y36" si="56">G32*$X$11</f>
        <v>0</v>
      </c>
      <c r="Z32" s="1674">
        <f t="shared" si="46"/>
        <v>0</v>
      </c>
      <c r="AA32" s="2366"/>
      <c r="AB32" s="2242">
        <f t="shared" ref="AB32:AB36" si="57">G32*$AA$11</f>
        <v>0</v>
      </c>
      <c r="AC32" s="1674">
        <f t="shared" si="47"/>
        <v>0</v>
      </c>
      <c r="AD32" s="2366"/>
      <c r="AE32" s="2242">
        <f t="shared" ref="AE32:AE36" si="58">G32*$AD$11</f>
        <v>0</v>
      </c>
      <c r="AF32" s="1674">
        <f t="shared" si="48"/>
        <v>0</v>
      </c>
      <c r="AG32" s="2366"/>
      <c r="AH32" s="2242">
        <f t="shared" ref="AH32:AH36" si="59">G32*$AG$11</f>
        <v>0</v>
      </c>
      <c r="AI32" s="1674">
        <f t="shared" si="49"/>
        <v>0</v>
      </c>
      <c r="AJ32" s="2366"/>
      <c r="AK32" s="2242">
        <f t="shared" ref="AK32:AK36" si="60">G32*$AJ$11</f>
        <v>0</v>
      </c>
      <c r="AL32" s="2363">
        <f t="shared" si="50"/>
        <v>0</v>
      </c>
      <c r="AM32" s="2366"/>
      <c r="AN32" s="2242">
        <f t="shared" ref="AN32:AN36" si="61">G32*$AM$11</f>
        <v>0</v>
      </c>
      <c r="AO32" s="1674">
        <f t="shared" ref="AO32:AO36" si="62">D32-E32</f>
        <v>0</v>
      </c>
      <c r="AP32" s="2371"/>
      <c r="AQ32" s="2476">
        <f>AO32-AP32</f>
        <v>0</v>
      </c>
      <c r="AR32" s="1616" t="str">
        <f t="shared" si="4"/>
        <v>OK</v>
      </c>
      <c r="AS32" s="1616" t="str">
        <f t="shared" si="5"/>
        <v>OK</v>
      </c>
      <c r="AT32" s="1255" t="str">
        <f t="shared" si="9"/>
        <v>OK</v>
      </c>
    </row>
    <row r="33" spans="1:46" s="35" customFormat="1" ht="15.75" thickBot="1" x14ac:dyDescent="0.3">
      <c r="A33" s="970" t="s">
        <v>112</v>
      </c>
      <c r="B33" s="748" t="s">
        <v>109</v>
      </c>
      <c r="C33" s="65" t="s">
        <v>186</v>
      </c>
      <c r="D33" s="1857"/>
      <c r="E33" s="702">
        <f t="shared" si="24"/>
        <v>0</v>
      </c>
      <c r="F33" s="689">
        <f t="shared" ref="F33:F36" si="63">SUM(I33,L33,O33,R33,U33,X33,AA33,AD33,AG33,AJ33,AM33,AP33)</f>
        <v>0</v>
      </c>
      <c r="G33" s="2517">
        <f t="shared" si="52"/>
        <v>0</v>
      </c>
      <c r="H33" s="1630">
        <f>I33+J33</f>
        <v>0</v>
      </c>
      <c r="I33" s="1861"/>
      <c r="J33" s="2486">
        <f>$I$11*G33</f>
        <v>0</v>
      </c>
      <c r="K33" s="705">
        <f t="shared" si="41"/>
        <v>0</v>
      </c>
      <c r="L33" s="1861"/>
      <c r="M33" s="2486">
        <f t="shared" si="53"/>
        <v>0</v>
      </c>
      <c r="N33" s="705">
        <f t="shared" si="42"/>
        <v>0</v>
      </c>
      <c r="O33" s="1861"/>
      <c r="P33" s="2486">
        <f t="shared" si="54"/>
        <v>0</v>
      </c>
      <c r="Q33" s="705">
        <f t="shared" si="43"/>
        <v>0</v>
      </c>
      <c r="R33" s="1861"/>
      <c r="S33" s="2486">
        <f t="shared" si="55"/>
        <v>0</v>
      </c>
      <c r="T33" s="705">
        <f t="shared" si="44"/>
        <v>0</v>
      </c>
      <c r="U33" s="1867"/>
      <c r="V33" s="2486">
        <f t="shared" ref="V33:V36" si="64">G33*$U$11</f>
        <v>0</v>
      </c>
      <c r="W33" s="702">
        <f>X33+Y33</f>
        <v>0</v>
      </c>
      <c r="X33" s="1867"/>
      <c r="Y33" s="2486">
        <f>G33*$X$11</f>
        <v>0</v>
      </c>
      <c r="Z33" s="705">
        <f t="shared" si="46"/>
        <v>0</v>
      </c>
      <c r="AA33" s="1867"/>
      <c r="AB33" s="2486">
        <f t="shared" si="57"/>
        <v>0</v>
      </c>
      <c r="AC33" s="705">
        <f t="shared" si="47"/>
        <v>0</v>
      </c>
      <c r="AD33" s="1867"/>
      <c r="AE33" s="2486">
        <f t="shared" si="58"/>
        <v>0</v>
      </c>
      <c r="AF33" s="705">
        <f t="shared" si="48"/>
        <v>0</v>
      </c>
      <c r="AG33" s="1867"/>
      <c r="AH33" s="2486">
        <f t="shared" si="59"/>
        <v>0</v>
      </c>
      <c r="AI33" s="705">
        <f t="shared" si="49"/>
        <v>0</v>
      </c>
      <c r="AJ33" s="1867"/>
      <c r="AK33" s="2486">
        <f t="shared" si="60"/>
        <v>0</v>
      </c>
      <c r="AL33" s="702">
        <f>AM33+AN33</f>
        <v>0</v>
      </c>
      <c r="AM33" s="1867"/>
      <c r="AN33" s="2486">
        <f t="shared" si="61"/>
        <v>0</v>
      </c>
      <c r="AO33" s="705">
        <f t="shared" si="62"/>
        <v>0</v>
      </c>
      <c r="AP33" s="1867"/>
      <c r="AQ33" s="2486">
        <f t="shared" ref="AQ33:AQ36" si="65">AO33-AP33</f>
        <v>0</v>
      </c>
      <c r="AR33" s="1616" t="str">
        <f>IF(AP33&lt;0,"ERR!","OK")</f>
        <v>OK</v>
      </c>
      <c r="AS33" s="1616" t="str">
        <f>IF(AQ33&lt;0,"ERR!","OK")</f>
        <v>OK</v>
      </c>
      <c r="AT33" s="1255" t="str">
        <f t="shared" si="9"/>
        <v>OK</v>
      </c>
    </row>
    <row r="34" spans="1:46" s="35" customFormat="1" ht="15.75" thickBot="1" x14ac:dyDescent="0.25">
      <c r="A34" s="970" t="s">
        <v>113</v>
      </c>
      <c r="B34" s="2515" t="s">
        <v>172</v>
      </c>
      <c r="C34" s="965" t="s">
        <v>186</v>
      </c>
      <c r="D34" s="1860"/>
      <c r="E34" s="1621">
        <f t="shared" si="24"/>
        <v>0</v>
      </c>
      <c r="F34" s="1472">
        <f t="shared" si="63"/>
        <v>0</v>
      </c>
      <c r="G34" s="2405">
        <f t="shared" si="52"/>
        <v>0</v>
      </c>
      <c r="H34" s="2516">
        <f>I34+J34</f>
        <v>0</v>
      </c>
      <c r="I34" s="1864"/>
      <c r="J34" s="2477">
        <f t="shared" ref="J34:J36" si="66">$I$11*G34</f>
        <v>0</v>
      </c>
      <c r="K34" s="1622">
        <f t="shared" si="41"/>
        <v>0</v>
      </c>
      <c r="L34" s="1864"/>
      <c r="M34" s="2477">
        <f t="shared" si="53"/>
        <v>0</v>
      </c>
      <c r="N34" s="1622">
        <f t="shared" si="42"/>
        <v>0</v>
      </c>
      <c r="O34" s="1864"/>
      <c r="P34" s="2477">
        <f t="shared" si="54"/>
        <v>0</v>
      </c>
      <c r="Q34" s="1622">
        <f t="shared" si="43"/>
        <v>0</v>
      </c>
      <c r="R34" s="1864"/>
      <c r="S34" s="2477">
        <f t="shared" si="55"/>
        <v>0</v>
      </c>
      <c r="T34" s="1622">
        <f t="shared" si="44"/>
        <v>0</v>
      </c>
      <c r="U34" s="1869"/>
      <c r="V34" s="2477">
        <f t="shared" si="64"/>
        <v>0</v>
      </c>
      <c r="W34" s="1621">
        <f t="shared" si="45"/>
        <v>0</v>
      </c>
      <c r="X34" s="1869"/>
      <c r="Y34" s="2477">
        <f t="shared" si="56"/>
        <v>0</v>
      </c>
      <c r="Z34" s="1622">
        <f t="shared" si="46"/>
        <v>0</v>
      </c>
      <c r="AA34" s="1869"/>
      <c r="AB34" s="2477">
        <f t="shared" si="57"/>
        <v>0</v>
      </c>
      <c r="AC34" s="1622">
        <f t="shared" si="47"/>
        <v>0</v>
      </c>
      <c r="AD34" s="1869"/>
      <c r="AE34" s="2477">
        <f t="shared" si="58"/>
        <v>0</v>
      </c>
      <c r="AF34" s="1622">
        <f t="shared" si="48"/>
        <v>0</v>
      </c>
      <c r="AG34" s="1869"/>
      <c r="AH34" s="2477">
        <f t="shared" si="59"/>
        <v>0</v>
      </c>
      <c r="AI34" s="1622">
        <f t="shared" si="49"/>
        <v>0</v>
      </c>
      <c r="AJ34" s="1869"/>
      <c r="AK34" s="2477">
        <f t="shared" si="60"/>
        <v>0</v>
      </c>
      <c r="AL34" s="1621">
        <f t="shared" si="50"/>
        <v>0</v>
      </c>
      <c r="AM34" s="1869"/>
      <c r="AN34" s="2477">
        <f t="shared" si="61"/>
        <v>0</v>
      </c>
      <c r="AO34" s="1622">
        <f t="shared" si="62"/>
        <v>0</v>
      </c>
      <c r="AP34" s="1869"/>
      <c r="AQ34" s="2477">
        <f t="shared" si="65"/>
        <v>0</v>
      </c>
      <c r="AR34" s="1616" t="str">
        <f t="shared" si="4"/>
        <v>OK</v>
      </c>
      <c r="AS34" s="1616" t="str">
        <f t="shared" si="5"/>
        <v>OK</v>
      </c>
      <c r="AT34" s="1255" t="str">
        <f t="shared" si="9"/>
        <v>OK</v>
      </c>
    </row>
    <row r="35" spans="1:46" s="35" customFormat="1" ht="15.75" thickBot="1" x14ac:dyDescent="0.25">
      <c r="A35" s="971" t="s">
        <v>114</v>
      </c>
      <c r="B35" s="2367" t="s">
        <v>3</v>
      </c>
      <c r="C35" s="318" t="s">
        <v>186</v>
      </c>
      <c r="D35" s="2368"/>
      <c r="E35" s="2369">
        <f t="shared" si="24"/>
        <v>0</v>
      </c>
      <c r="F35" s="383">
        <f t="shared" si="63"/>
        <v>0</v>
      </c>
      <c r="G35" s="2375">
        <f t="shared" si="52"/>
        <v>0</v>
      </c>
      <c r="H35" s="1640">
        <f>I35+J35</f>
        <v>0</v>
      </c>
      <c r="I35" s="2370"/>
      <c r="J35" s="2476">
        <f t="shared" si="66"/>
        <v>0</v>
      </c>
      <c r="K35" s="1671">
        <f t="shared" si="41"/>
        <v>0</v>
      </c>
      <c r="L35" s="2370"/>
      <c r="M35" s="2476">
        <f t="shared" si="53"/>
        <v>0</v>
      </c>
      <c r="N35" s="1671">
        <f t="shared" si="42"/>
        <v>0</v>
      </c>
      <c r="O35" s="2370"/>
      <c r="P35" s="2476">
        <f t="shared" si="54"/>
        <v>0</v>
      </c>
      <c r="Q35" s="1671">
        <f t="shared" si="43"/>
        <v>0</v>
      </c>
      <c r="R35" s="2370"/>
      <c r="S35" s="2476">
        <f t="shared" si="55"/>
        <v>0</v>
      </c>
      <c r="T35" s="1671">
        <f t="shared" si="44"/>
        <v>0</v>
      </c>
      <c r="U35" s="2371"/>
      <c r="V35" s="2476">
        <f t="shared" si="64"/>
        <v>0</v>
      </c>
      <c r="W35" s="2369">
        <f t="shared" si="45"/>
        <v>0</v>
      </c>
      <c r="X35" s="2371"/>
      <c r="Y35" s="2476">
        <f t="shared" si="56"/>
        <v>0</v>
      </c>
      <c r="Z35" s="1671">
        <f t="shared" si="46"/>
        <v>0</v>
      </c>
      <c r="AA35" s="2371"/>
      <c r="AB35" s="2476">
        <f t="shared" si="57"/>
        <v>0</v>
      </c>
      <c r="AC35" s="1671">
        <f t="shared" si="47"/>
        <v>0</v>
      </c>
      <c r="AD35" s="2371"/>
      <c r="AE35" s="2476">
        <f t="shared" si="58"/>
        <v>0</v>
      </c>
      <c r="AF35" s="1671">
        <f t="shared" si="48"/>
        <v>0</v>
      </c>
      <c r="AG35" s="2371"/>
      <c r="AH35" s="2476">
        <f t="shared" si="59"/>
        <v>0</v>
      </c>
      <c r="AI35" s="1671">
        <f t="shared" si="49"/>
        <v>0</v>
      </c>
      <c r="AJ35" s="2371"/>
      <c r="AK35" s="2476">
        <f t="shared" si="60"/>
        <v>0</v>
      </c>
      <c r="AL35" s="2369">
        <f t="shared" si="50"/>
        <v>0</v>
      </c>
      <c r="AM35" s="2371"/>
      <c r="AN35" s="2476">
        <f>G35*$AM$11</f>
        <v>0</v>
      </c>
      <c r="AO35" s="1671">
        <f t="shared" si="62"/>
        <v>0</v>
      </c>
      <c r="AP35" s="2371"/>
      <c r="AQ35" s="2476">
        <f t="shared" si="65"/>
        <v>0</v>
      </c>
      <c r="AR35" s="1616" t="str">
        <f t="shared" si="4"/>
        <v>OK</v>
      </c>
      <c r="AS35" s="1616" t="str">
        <f t="shared" si="5"/>
        <v>OK</v>
      </c>
      <c r="AT35" s="1255" t="str">
        <f t="shared" si="9"/>
        <v>OK</v>
      </c>
    </row>
    <row r="36" spans="1:46" s="35" customFormat="1" ht="19.899999999999999" customHeight="1" thickBot="1" x14ac:dyDescent="0.25">
      <c r="A36" s="972" t="s">
        <v>115</v>
      </c>
      <c r="B36" s="966" t="s">
        <v>28</v>
      </c>
      <c r="C36" s="32" t="s">
        <v>186</v>
      </c>
      <c r="D36" s="1859"/>
      <c r="E36" s="782">
        <f t="shared" si="24"/>
        <v>0</v>
      </c>
      <c r="F36" s="383">
        <f t="shared" si="63"/>
        <v>0</v>
      </c>
      <c r="G36" s="2374">
        <f>D36-F36</f>
        <v>0</v>
      </c>
      <c r="H36" s="1632">
        <f>I36+J36</f>
        <v>0</v>
      </c>
      <c r="I36" s="1863"/>
      <c r="J36" s="2475">
        <f t="shared" si="66"/>
        <v>0</v>
      </c>
      <c r="K36" s="780">
        <f t="shared" si="41"/>
        <v>0</v>
      </c>
      <c r="L36" s="1863"/>
      <c r="M36" s="2475">
        <f t="shared" si="53"/>
        <v>0</v>
      </c>
      <c r="N36" s="780">
        <f t="shared" si="42"/>
        <v>0</v>
      </c>
      <c r="O36" s="1863"/>
      <c r="P36" s="2475">
        <f t="shared" si="54"/>
        <v>0</v>
      </c>
      <c r="Q36" s="780">
        <f t="shared" si="43"/>
        <v>0</v>
      </c>
      <c r="R36" s="1863"/>
      <c r="S36" s="2475">
        <f t="shared" si="55"/>
        <v>0</v>
      </c>
      <c r="T36" s="780">
        <f t="shared" si="44"/>
        <v>0</v>
      </c>
      <c r="U36" s="1868"/>
      <c r="V36" s="2475">
        <f t="shared" si="64"/>
        <v>0</v>
      </c>
      <c r="W36" s="782">
        <f t="shared" si="45"/>
        <v>0</v>
      </c>
      <c r="X36" s="1868"/>
      <c r="Y36" s="2475">
        <f t="shared" si="56"/>
        <v>0</v>
      </c>
      <c r="Z36" s="780">
        <f t="shared" si="46"/>
        <v>0</v>
      </c>
      <c r="AA36" s="1868"/>
      <c r="AB36" s="2475">
        <f t="shared" si="57"/>
        <v>0</v>
      </c>
      <c r="AC36" s="780">
        <f t="shared" si="47"/>
        <v>0</v>
      </c>
      <c r="AD36" s="1868"/>
      <c r="AE36" s="2475">
        <f t="shared" si="58"/>
        <v>0</v>
      </c>
      <c r="AF36" s="780">
        <f t="shared" si="48"/>
        <v>0</v>
      </c>
      <c r="AG36" s="1868"/>
      <c r="AH36" s="2475">
        <f t="shared" si="59"/>
        <v>0</v>
      </c>
      <c r="AI36" s="780">
        <f t="shared" si="49"/>
        <v>0</v>
      </c>
      <c r="AJ36" s="1868"/>
      <c r="AK36" s="2475">
        <f t="shared" si="60"/>
        <v>0</v>
      </c>
      <c r="AL36" s="782">
        <f t="shared" si="50"/>
        <v>0</v>
      </c>
      <c r="AM36" s="1868"/>
      <c r="AN36" s="2475">
        <f t="shared" si="61"/>
        <v>0</v>
      </c>
      <c r="AO36" s="780">
        <f t="shared" si="62"/>
        <v>0</v>
      </c>
      <c r="AP36" s="1868"/>
      <c r="AQ36" s="2475">
        <f t="shared" si="65"/>
        <v>0</v>
      </c>
      <c r="AR36" s="1616" t="str">
        <f t="shared" si="4"/>
        <v>OK</v>
      </c>
      <c r="AS36" s="1616" t="str">
        <f t="shared" si="5"/>
        <v>OK</v>
      </c>
      <c r="AT36" s="1255" t="str">
        <f t="shared" si="9"/>
        <v>OK</v>
      </c>
    </row>
    <row r="37" spans="1:46" x14ac:dyDescent="0.2">
      <c r="B37" s="1678" t="s">
        <v>778</v>
      </c>
      <c r="D37" s="2303"/>
      <c r="E37" s="2303"/>
      <c r="F37" s="2303"/>
      <c r="G37" s="2303"/>
      <c r="H37" s="2303"/>
      <c r="I37" s="2303"/>
      <c r="J37" s="2303"/>
      <c r="K37" s="2303"/>
      <c r="L37" s="2303"/>
      <c r="M37" s="2303"/>
      <c r="N37" s="2303"/>
      <c r="O37" s="2303"/>
      <c r="P37" s="2303"/>
      <c r="Q37" s="2303"/>
      <c r="R37" s="2303"/>
      <c r="S37" s="2303"/>
      <c r="T37" s="1905"/>
      <c r="U37" s="1905"/>
      <c r="V37" s="1905"/>
      <c r="W37" s="1905"/>
      <c r="X37" s="1905"/>
      <c r="Y37" s="1905"/>
      <c r="Z37" s="1905"/>
      <c r="AA37" s="1905"/>
      <c r="AB37" s="1905"/>
      <c r="AC37" s="1905"/>
      <c r="AD37" s="1905"/>
      <c r="AE37" s="1905"/>
      <c r="AF37" s="1905"/>
      <c r="AG37" s="1905"/>
      <c r="AH37" s="1905"/>
      <c r="AI37" s="1905"/>
      <c r="AJ37" s="1905"/>
      <c r="AK37" s="1905"/>
      <c r="AL37" s="1905"/>
      <c r="AM37" s="1905"/>
      <c r="AN37" s="1905"/>
      <c r="AO37" s="1905"/>
      <c r="AP37" s="1905"/>
      <c r="AQ37" s="1905"/>
      <c r="AR37" s="1905"/>
      <c r="AS37" s="1905"/>
      <c r="AT37" s="1905"/>
    </row>
    <row r="38" spans="1:46" x14ac:dyDescent="0.2">
      <c r="B38" s="16" t="s">
        <v>552</v>
      </c>
      <c r="D38" s="2303"/>
      <c r="E38" s="2303"/>
      <c r="F38" s="2303"/>
      <c r="G38" s="2303"/>
      <c r="H38" s="2303"/>
      <c r="I38" s="2303"/>
      <c r="J38" s="2303"/>
      <c r="K38" s="2303"/>
      <c r="L38" s="2303"/>
      <c r="M38" s="2303"/>
      <c r="N38" s="2303"/>
      <c r="O38" s="2303"/>
      <c r="P38" s="2303"/>
      <c r="Q38" s="2303"/>
      <c r="R38" s="2303"/>
      <c r="S38" s="2303"/>
      <c r="T38" s="1905"/>
      <c r="U38" s="1905"/>
      <c r="V38" s="1905"/>
      <c r="W38" s="1905"/>
      <c r="X38" s="1905"/>
      <c r="Y38" s="1905"/>
      <c r="Z38" s="1905"/>
      <c r="AA38" s="1905"/>
      <c r="AB38" s="1905"/>
      <c r="AC38" s="1905"/>
      <c r="AD38" s="1905"/>
      <c r="AE38" s="1905"/>
      <c r="AF38" s="1905"/>
      <c r="AG38" s="1905"/>
      <c r="AH38" s="1905"/>
      <c r="AI38" s="1905"/>
      <c r="AJ38" s="1905"/>
      <c r="AK38" s="1905"/>
      <c r="AL38" s="1905"/>
      <c r="AM38" s="1905"/>
      <c r="AN38" s="1905"/>
      <c r="AO38" s="1905"/>
      <c r="AP38" s="1905"/>
      <c r="AQ38" s="1905"/>
      <c r="AR38" s="1905"/>
      <c r="AS38" s="1905"/>
      <c r="AT38" s="1905"/>
    </row>
    <row r="39" spans="1:46" x14ac:dyDescent="0.2">
      <c r="B39" s="40" t="s">
        <v>787</v>
      </c>
    </row>
    <row r="40" spans="1:46" x14ac:dyDescent="0.2">
      <c r="B40" s="345" t="s">
        <v>810</v>
      </c>
    </row>
    <row r="41" spans="1:46" x14ac:dyDescent="0.2">
      <c r="B41" s="345"/>
    </row>
    <row r="42" spans="1:46" ht="13.9" customHeight="1" x14ac:dyDescent="0.25">
      <c r="B42" s="40"/>
      <c r="C42" s="10"/>
      <c r="D42" s="41"/>
      <c r="E42" s="41"/>
      <c r="F42" s="41"/>
      <c r="G42" s="41"/>
      <c r="H42" s="41"/>
      <c r="I42" s="41"/>
      <c r="J42" s="41"/>
      <c r="K42" s="41"/>
      <c r="L42" s="41"/>
      <c r="M42" s="41"/>
      <c r="N42" s="41"/>
      <c r="O42" s="41"/>
      <c r="P42" s="41"/>
      <c r="Q42" s="41"/>
      <c r="R42" s="41"/>
      <c r="S42" s="41"/>
      <c r="V42" s="1656"/>
      <c r="AK42" s="8"/>
      <c r="AL42" s="8"/>
      <c r="AM42" s="8"/>
      <c r="AN42" s="8"/>
    </row>
    <row r="43" spans="1:46" ht="15.75" thickBot="1" x14ac:dyDescent="0.3">
      <c r="B43" s="533" t="s">
        <v>671</v>
      </c>
      <c r="C43" s="1667"/>
      <c r="D43" s="1620" t="s">
        <v>669</v>
      </c>
      <c r="E43" s="41"/>
      <c r="F43" s="41"/>
      <c r="G43" s="41"/>
      <c r="H43" s="41"/>
      <c r="I43" s="41"/>
      <c r="J43" s="41"/>
      <c r="K43" s="41"/>
      <c r="L43" s="41"/>
      <c r="M43" s="41"/>
      <c r="N43" s="41"/>
      <c r="O43" s="41"/>
      <c r="P43" s="41"/>
      <c r="Q43" s="41"/>
      <c r="R43" s="41"/>
      <c r="S43" s="41"/>
      <c r="V43" s="1726" t="s">
        <v>666</v>
      </c>
      <c r="AK43" s="8"/>
      <c r="AL43" s="8"/>
      <c r="AM43" s="8"/>
      <c r="AN43" s="8"/>
      <c r="AQ43" s="1609"/>
    </row>
    <row r="44" spans="1:46" ht="21" customHeight="1" thickBot="1" x14ac:dyDescent="0.3">
      <c r="A44" s="2835" t="s">
        <v>11</v>
      </c>
      <c r="B44" s="2837" t="s">
        <v>103</v>
      </c>
      <c r="C44" s="2892" t="s">
        <v>5</v>
      </c>
      <c r="D44" s="50"/>
      <c r="E44" s="212"/>
      <c r="F44" s="212"/>
      <c r="G44" s="212"/>
      <c r="H44" s="212"/>
      <c r="I44" s="212"/>
      <c r="J44" s="1606"/>
      <c r="K44" s="1606"/>
      <c r="L44" s="1606"/>
      <c r="M44" s="1606"/>
      <c r="N44" s="1606" t="s">
        <v>662</v>
      </c>
      <c r="O44" s="1606"/>
      <c r="P44" s="1606"/>
      <c r="Q44" s="1606"/>
      <c r="R44" s="1606" t="s">
        <v>594</v>
      </c>
      <c r="S44" s="1606"/>
      <c r="T44" s="1606"/>
      <c r="U44" s="1610">
        <f>$C$2-1</f>
        <v>2025</v>
      </c>
      <c r="V44" s="1612"/>
      <c r="W44" s="1642"/>
      <c r="X44" s="1642"/>
      <c r="Y44" s="1642"/>
      <c r="Z44" s="1642"/>
      <c r="AA44" s="1642"/>
      <c r="AB44" s="1642"/>
      <c r="AC44" s="1642"/>
      <c r="AD44" s="1642"/>
      <c r="AE44" s="1642"/>
      <c r="AF44" s="1642"/>
      <c r="AG44" s="1642"/>
      <c r="AH44" s="1642"/>
      <c r="AI44" s="1642"/>
      <c r="AJ44" s="1642"/>
      <c r="AK44" s="1642"/>
      <c r="AL44" s="1643"/>
      <c r="AM44" s="1643"/>
      <c r="AN44" s="1644"/>
      <c r="AO44" s="1615"/>
      <c r="AQ44" s="1645"/>
    </row>
    <row r="45" spans="1:46" ht="20.25" customHeight="1" thickBot="1" x14ac:dyDescent="0.25">
      <c r="A45" s="2836"/>
      <c r="B45" s="2838"/>
      <c r="C45" s="2840"/>
      <c r="D45" s="2893" t="s">
        <v>98</v>
      </c>
      <c r="E45" s="2894"/>
      <c r="F45" s="2894"/>
      <c r="G45" s="2895"/>
      <c r="H45" s="3079" t="s">
        <v>283</v>
      </c>
      <c r="I45" s="3080"/>
      <c r="J45" s="3081"/>
      <c r="K45" s="2873" t="s">
        <v>680</v>
      </c>
      <c r="L45" s="2855"/>
      <c r="M45" s="2855"/>
      <c r="N45" s="2855"/>
      <c r="O45" s="2855"/>
      <c r="P45" s="2855"/>
      <c r="Q45" s="2855"/>
      <c r="R45" s="2855"/>
      <c r="S45" s="2855"/>
      <c r="T45" s="2855"/>
      <c r="U45" s="2855"/>
      <c r="V45" s="2856"/>
      <c r="W45" s="332"/>
      <c r="X45" s="332"/>
      <c r="Y45" s="332"/>
      <c r="Z45" s="332"/>
      <c r="AA45" s="332"/>
      <c r="AB45" s="332"/>
      <c r="AC45" s="332"/>
      <c r="AD45" s="332"/>
      <c r="AE45" s="332"/>
      <c r="AF45" s="332"/>
      <c r="AG45" s="332"/>
      <c r="AH45" s="332"/>
      <c r="AI45" s="332"/>
      <c r="AJ45" s="332"/>
      <c r="AK45" s="332"/>
      <c r="AL45" s="332"/>
      <c r="AM45" s="332"/>
      <c r="AN45" s="332"/>
      <c r="AO45" s="1651"/>
      <c r="AP45" s="1651"/>
      <c r="AQ45" s="1651"/>
    </row>
    <row r="46" spans="1:46" ht="42.75" customHeight="1" x14ac:dyDescent="0.2">
      <c r="A46" s="2836"/>
      <c r="B46" s="2838"/>
      <c r="C46" s="2840"/>
      <c r="D46" s="2850" t="s">
        <v>815</v>
      </c>
      <c r="E46" s="2851" t="s">
        <v>775</v>
      </c>
      <c r="F46" s="2899" t="s">
        <v>772</v>
      </c>
      <c r="G46" s="2853" t="s">
        <v>108</v>
      </c>
      <c r="H46" s="3082"/>
      <c r="I46" s="3083"/>
      <c r="J46" s="3084"/>
      <c r="K46" s="2898" t="str">
        <f>K8</f>
        <v>CT/CTZ</v>
      </c>
      <c r="L46" s="2857"/>
      <c r="M46" s="2858"/>
      <c r="N46" s="3072" t="str">
        <f>N8</f>
        <v>CT Cvartal</v>
      </c>
      <c r="O46" s="2880"/>
      <c r="P46" s="2880"/>
      <c r="Q46" s="2859" t="str">
        <f>Q8</f>
        <v>CT imobil/scară</v>
      </c>
      <c r="R46" s="2860"/>
      <c r="S46" s="2861"/>
      <c r="T46" s="3069" t="str">
        <f>T8</f>
        <v>CT alt tip...</v>
      </c>
      <c r="U46" s="3070"/>
      <c r="V46" s="3071"/>
      <c r="W46" s="332"/>
      <c r="X46" s="332"/>
      <c r="Y46" s="332"/>
      <c r="Z46" s="332"/>
      <c r="AA46" s="332"/>
      <c r="AB46" s="332"/>
      <c r="AC46" s="332"/>
      <c r="AD46" s="332"/>
      <c r="AE46" s="332"/>
      <c r="AF46" s="332"/>
      <c r="AG46" s="332"/>
      <c r="AH46" s="332"/>
      <c r="AI46" s="332"/>
      <c r="AJ46" s="332"/>
      <c r="AK46" s="332"/>
      <c r="AL46" s="332"/>
      <c r="AM46" s="332"/>
      <c r="AN46" s="332"/>
      <c r="AO46" s="1651"/>
      <c r="AP46" s="1651"/>
      <c r="AQ46" s="1651"/>
    </row>
    <row r="47" spans="1:46" ht="37.9" customHeight="1" thickBot="1" x14ac:dyDescent="0.25">
      <c r="A47" s="2836"/>
      <c r="B47" s="3075"/>
      <c r="C47" s="2841"/>
      <c r="D47" s="3076"/>
      <c r="E47" s="3074"/>
      <c r="F47" s="3091"/>
      <c r="G47" s="3077"/>
      <c r="H47" s="25" t="s">
        <v>12</v>
      </c>
      <c r="I47" s="26" t="s">
        <v>46</v>
      </c>
      <c r="J47" s="24" t="s">
        <v>47</v>
      </c>
      <c r="K47" s="25" t="s">
        <v>12</v>
      </c>
      <c r="L47" s="27" t="s">
        <v>46</v>
      </c>
      <c r="M47" s="28" t="s">
        <v>47</v>
      </c>
      <c r="N47" s="26" t="s">
        <v>12</v>
      </c>
      <c r="O47" s="27" t="s">
        <v>46</v>
      </c>
      <c r="P47" s="29" t="s">
        <v>47</v>
      </c>
      <c r="Q47" s="25" t="s">
        <v>12</v>
      </c>
      <c r="R47" s="27" t="s">
        <v>46</v>
      </c>
      <c r="S47" s="28" t="s">
        <v>47</v>
      </c>
      <c r="T47" s="25" t="s">
        <v>12</v>
      </c>
      <c r="U47" s="27" t="s">
        <v>46</v>
      </c>
      <c r="V47" s="28" t="s">
        <v>47</v>
      </c>
      <c r="W47" s="1205"/>
      <c r="X47" s="1205"/>
      <c r="Y47" s="1205"/>
      <c r="Z47" s="1646"/>
      <c r="AA47" s="1646"/>
      <c r="AB47" s="1646"/>
      <c r="AC47" s="1646"/>
      <c r="AD47" s="1646"/>
      <c r="AE47" s="1646"/>
      <c r="AF47" s="1646"/>
      <c r="AG47" s="1646"/>
      <c r="AH47" s="1646"/>
      <c r="AI47" s="1646"/>
      <c r="AJ47" s="1646"/>
      <c r="AK47" s="1646"/>
      <c r="AL47" s="1646"/>
      <c r="AM47" s="1646"/>
      <c r="AN47" s="1646"/>
      <c r="AO47" s="1647"/>
      <c r="AP47" s="1647"/>
      <c r="AQ47" s="1647"/>
    </row>
    <row r="48" spans="1:46" s="15" customFormat="1" ht="14.45" customHeight="1" thickBot="1" x14ac:dyDescent="0.25">
      <c r="A48" s="23">
        <v>0</v>
      </c>
      <c r="B48" s="29">
        <v>1</v>
      </c>
      <c r="C48" s="67">
        <v>2</v>
      </c>
      <c r="D48" s="2417">
        <v>3</v>
      </c>
      <c r="E48" s="1511">
        <v>4</v>
      </c>
      <c r="F48" s="1546">
        <f t="shared" ref="F48:J48" si="67">E48+1</f>
        <v>5</v>
      </c>
      <c r="G48" s="1546">
        <f t="shared" si="67"/>
        <v>6</v>
      </c>
      <c r="H48" s="2417">
        <f t="shared" si="67"/>
        <v>7</v>
      </c>
      <c r="I48" s="1546">
        <f t="shared" si="67"/>
        <v>8</v>
      </c>
      <c r="J48" s="1546">
        <f t="shared" si="67"/>
        <v>9</v>
      </c>
      <c r="K48" s="2417">
        <f>J48+1</f>
        <v>10</v>
      </c>
      <c r="L48" s="1547">
        <f>K48+1</f>
        <v>11</v>
      </c>
      <c r="M48" s="2412">
        <f t="shared" ref="M48:V48" si="68">L48+1</f>
        <v>12</v>
      </c>
      <c r="N48" s="1510">
        <f t="shared" si="68"/>
        <v>13</v>
      </c>
      <c r="O48" s="1511">
        <f t="shared" si="68"/>
        <v>14</v>
      </c>
      <c r="P48" s="2415">
        <f t="shared" si="68"/>
        <v>15</v>
      </c>
      <c r="Q48" s="2417">
        <f t="shared" si="68"/>
        <v>16</v>
      </c>
      <c r="R48" s="1547">
        <f t="shared" si="68"/>
        <v>17</v>
      </c>
      <c r="S48" s="2412">
        <f t="shared" si="68"/>
        <v>18</v>
      </c>
      <c r="T48" s="2413">
        <f t="shared" si="68"/>
        <v>19</v>
      </c>
      <c r="U48" s="1511">
        <f t="shared" si="68"/>
        <v>20</v>
      </c>
      <c r="V48" s="2414">
        <f t="shared" si="68"/>
        <v>21</v>
      </c>
      <c r="W48" s="1646"/>
      <c r="X48" s="1646"/>
      <c r="Y48" s="1646"/>
      <c r="Z48" s="1646"/>
      <c r="AA48" s="1646"/>
      <c r="AB48" s="1646"/>
      <c r="AC48" s="1646"/>
      <c r="AD48" s="1646"/>
      <c r="AE48" s="1646"/>
      <c r="AF48" s="1646"/>
      <c r="AG48" s="1646"/>
      <c r="AH48" s="1646"/>
      <c r="AI48" s="1646"/>
      <c r="AJ48" s="1646"/>
      <c r="AK48" s="1646"/>
      <c r="AL48" s="1646"/>
      <c r="AM48" s="1646"/>
      <c r="AN48" s="1646"/>
      <c r="AO48" s="1646"/>
      <c r="AP48" s="1646"/>
      <c r="AQ48" s="1646"/>
    </row>
    <row r="49" spans="1:44" s="1697" customFormat="1" ht="29.45" customHeight="1" thickBot="1" x14ac:dyDescent="0.25">
      <c r="A49" s="1687"/>
      <c r="B49" s="2529" t="s">
        <v>777</v>
      </c>
      <c r="C49" s="2340" t="s">
        <v>20</v>
      </c>
      <c r="D49" s="2578" t="s">
        <v>183</v>
      </c>
      <c r="E49" s="2579" t="s">
        <v>183</v>
      </c>
      <c r="F49" s="2580" t="s">
        <v>183</v>
      </c>
      <c r="G49" s="2581" t="s">
        <v>183</v>
      </c>
      <c r="H49" s="2582" t="s">
        <v>183</v>
      </c>
      <c r="I49" s="2632">
        <f>IF(A5_CV!E17=0,0,A5_CV!E17/A5_CV!$D$17)</f>
        <v>0</v>
      </c>
      <c r="J49" s="2633">
        <f>I49</f>
        <v>0</v>
      </c>
      <c r="K49" s="2634" t="s">
        <v>183</v>
      </c>
      <c r="L49" s="2635">
        <f>IF(A5_CV!H17=0,0,A5_CV!H17/A5_CV!G17)</f>
        <v>0</v>
      </c>
      <c r="M49" s="2636">
        <f>L49</f>
        <v>0</v>
      </c>
      <c r="N49" s="2637" t="s">
        <v>183</v>
      </c>
      <c r="O49" s="2635">
        <f>IF(A5_CV!K17=0,0,A5_CV!K17/A5_CV!J17)</f>
        <v>0</v>
      </c>
      <c r="P49" s="2636">
        <f>O49</f>
        <v>0</v>
      </c>
      <c r="Q49" s="2637" t="s">
        <v>183</v>
      </c>
      <c r="R49" s="2635">
        <f>IF(A5_CV!N17=0,0,A5_CV!N17/A5_CV!M17)</f>
        <v>0</v>
      </c>
      <c r="S49" s="2638">
        <f>R49</f>
        <v>0</v>
      </c>
      <c r="T49" s="2637" t="s">
        <v>183</v>
      </c>
      <c r="U49" s="2635">
        <f>IF(A5_CV!Q17=0,0,A5_CV!Q17/A5_CV!P17)</f>
        <v>0</v>
      </c>
      <c r="V49" s="2639">
        <f>U49</f>
        <v>0</v>
      </c>
      <c r="W49" s="1693"/>
      <c r="X49" s="1693"/>
      <c r="Y49" s="1698"/>
      <c r="Z49" s="1693"/>
      <c r="AA49" s="1693"/>
      <c r="AB49" s="1698"/>
      <c r="AC49" s="1693"/>
      <c r="AD49" s="1693"/>
      <c r="AE49" s="1698"/>
      <c r="AF49" s="1693"/>
      <c r="AG49" s="1693"/>
      <c r="AH49" s="1698"/>
      <c r="AI49" s="1693"/>
      <c r="AJ49" s="1693"/>
      <c r="AK49" s="1698"/>
      <c r="AL49" s="1693"/>
      <c r="AM49" s="1693"/>
      <c r="AN49" s="1698"/>
      <c r="AO49" s="1693"/>
      <c r="AP49" s="1693"/>
      <c r="AQ49" s="1698"/>
      <c r="AR49" s="1696"/>
    </row>
    <row r="50" spans="1:44" ht="30" x14ac:dyDescent="0.2">
      <c r="A50" s="43"/>
      <c r="B50" s="33" t="s">
        <v>118</v>
      </c>
      <c r="C50" s="47" t="s">
        <v>186</v>
      </c>
      <c r="D50" s="588">
        <f t="shared" ref="D50:V50" si="69">D51+D66+D70+D71+D72+D73+D74</f>
        <v>0</v>
      </c>
      <c r="E50" s="589">
        <f>E51+E66+E70+E71+E72+E73+E74</f>
        <v>0</v>
      </c>
      <c r="F50" s="589">
        <f>F51+F66+F70+F71+F72+F73+F74</f>
        <v>0</v>
      </c>
      <c r="G50" s="250">
        <f t="shared" si="69"/>
        <v>0</v>
      </c>
      <c r="H50" s="588">
        <f t="shared" si="69"/>
        <v>0</v>
      </c>
      <c r="I50" s="616">
        <f t="shared" si="69"/>
        <v>0</v>
      </c>
      <c r="J50" s="250">
        <f t="shared" si="69"/>
        <v>0</v>
      </c>
      <c r="K50" s="743">
        <f t="shared" si="69"/>
        <v>0</v>
      </c>
      <c r="L50" s="408">
        <f t="shared" si="69"/>
        <v>0</v>
      </c>
      <c r="M50" s="621">
        <f t="shared" si="69"/>
        <v>0</v>
      </c>
      <c r="N50" s="588">
        <f t="shared" si="69"/>
        <v>0</v>
      </c>
      <c r="O50" s="589">
        <f t="shared" si="69"/>
        <v>0</v>
      </c>
      <c r="P50" s="719">
        <f t="shared" si="69"/>
        <v>0</v>
      </c>
      <c r="Q50" s="256">
        <f t="shared" si="69"/>
        <v>0</v>
      </c>
      <c r="R50" s="408">
        <f t="shared" si="69"/>
        <v>0</v>
      </c>
      <c r="S50" s="735">
        <f t="shared" si="69"/>
        <v>0</v>
      </c>
      <c r="T50" s="588">
        <f t="shared" si="69"/>
        <v>0</v>
      </c>
      <c r="U50" s="589">
        <f t="shared" si="69"/>
        <v>0</v>
      </c>
      <c r="V50" s="719">
        <f t="shared" si="69"/>
        <v>0</v>
      </c>
      <c r="W50" s="298"/>
      <c r="X50" s="298"/>
      <c r="Y50" s="298"/>
      <c r="Z50" s="298"/>
      <c r="AA50" s="298"/>
      <c r="AB50" s="298"/>
      <c r="AC50" s="298"/>
      <c r="AD50" s="298"/>
      <c r="AE50" s="298"/>
      <c r="AF50" s="298"/>
      <c r="AG50" s="298"/>
      <c r="AH50" s="298"/>
      <c r="AI50" s="298"/>
      <c r="AJ50" s="298"/>
      <c r="AK50" s="298"/>
      <c r="AL50" s="298"/>
      <c r="AM50" s="298"/>
      <c r="AN50" s="298"/>
      <c r="AO50" s="298"/>
      <c r="AP50" s="298"/>
      <c r="AQ50" s="298"/>
    </row>
    <row r="51" spans="1:44" ht="30" x14ac:dyDescent="0.2">
      <c r="A51" s="973" t="s">
        <v>86</v>
      </c>
      <c r="B51" s="34" t="s">
        <v>96</v>
      </c>
      <c r="C51" s="48" t="s">
        <v>186</v>
      </c>
      <c r="D51" s="705">
        <f>D52+D53+D54+D55+D65</f>
        <v>0</v>
      </c>
      <c r="E51" s="689">
        <f>E52+E53+E54+E55+E65</f>
        <v>0</v>
      </c>
      <c r="F51" s="689">
        <f>F52+F53+F54+F55+F65</f>
        <v>0</v>
      </c>
      <c r="G51" s="1513">
        <f>G52+G53+G54+G55+G65</f>
        <v>0</v>
      </c>
      <c r="H51" s="705">
        <f>H52+H53+H54+H55+H65</f>
        <v>0</v>
      </c>
      <c r="I51" s="702">
        <f t="shared" ref="I51:V51" si="70">I52+I53+I54+I55+I65</f>
        <v>0</v>
      </c>
      <c r="J51" s="1513">
        <f t="shared" si="70"/>
        <v>0</v>
      </c>
      <c r="K51" s="702">
        <f t="shared" si="70"/>
        <v>0</v>
      </c>
      <c r="L51" s="689">
        <f t="shared" si="70"/>
        <v>0</v>
      </c>
      <c r="M51" s="700">
        <f t="shared" si="70"/>
        <v>0</v>
      </c>
      <c r="N51" s="705">
        <f t="shared" si="70"/>
        <v>0</v>
      </c>
      <c r="O51" s="689">
        <f t="shared" si="70"/>
        <v>0</v>
      </c>
      <c r="P51" s="706">
        <f t="shared" si="70"/>
        <v>0</v>
      </c>
      <c r="Q51" s="705">
        <f t="shared" si="70"/>
        <v>0</v>
      </c>
      <c r="R51" s="689">
        <f t="shared" si="70"/>
        <v>0</v>
      </c>
      <c r="S51" s="706">
        <f t="shared" si="70"/>
        <v>0</v>
      </c>
      <c r="T51" s="705">
        <f t="shared" si="70"/>
        <v>0</v>
      </c>
      <c r="U51" s="689">
        <f t="shared" si="70"/>
        <v>0</v>
      </c>
      <c r="V51" s="706">
        <f t="shared" si="70"/>
        <v>0</v>
      </c>
      <c r="W51" s="298"/>
      <c r="X51" s="298"/>
      <c r="Y51" s="298"/>
      <c r="Z51" s="298"/>
      <c r="AA51" s="298"/>
      <c r="AB51" s="298"/>
      <c r="AC51" s="298"/>
      <c r="AD51" s="298"/>
      <c r="AE51" s="298"/>
      <c r="AF51" s="298"/>
      <c r="AG51" s="298"/>
      <c r="AH51" s="298"/>
      <c r="AI51" s="298"/>
      <c r="AJ51" s="298"/>
      <c r="AK51" s="298"/>
      <c r="AL51" s="298"/>
      <c r="AM51" s="298"/>
      <c r="AN51" s="298"/>
      <c r="AO51" s="298"/>
      <c r="AP51" s="298"/>
      <c r="AQ51" s="298"/>
    </row>
    <row r="52" spans="1:44" ht="17.25" customHeight="1" x14ac:dyDescent="0.2">
      <c r="A52" s="44" t="s">
        <v>81</v>
      </c>
      <c r="B52" s="37" t="s">
        <v>340</v>
      </c>
      <c r="C52" s="53" t="s">
        <v>186</v>
      </c>
      <c r="D52" s="703">
        <f t="shared" ref="D52:D65" si="71">E52+E86</f>
        <v>0</v>
      </c>
      <c r="E52" s="692">
        <f>H52+K52+N52+Q52+T52</f>
        <v>0</v>
      </c>
      <c r="F52" s="692">
        <f>I52+L52+O52+R52+U52</f>
        <v>0</v>
      </c>
      <c r="G52" s="707">
        <f>E52-F52</f>
        <v>0</v>
      </c>
      <c r="H52" s="703">
        <f>I52+J52</f>
        <v>0</v>
      </c>
      <c r="I52" s="694">
        <f t="shared" ref="I52:I65" si="72">$I$49*I14</f>
        <v>0</v>
      </c>
      <c r="J52" s="704">
        <f t="shared" ref="J52:J65" si="73">$J$49*J14</f>
        <v>0</v>
      </c>
      <c r="K52" s="694">
        <f>L52+M52</f>
        <v>0</v>
      </c>
      <c r="L52" s="692">
        <f t="shared" ref="L52:L65" si="74">$L$49*L14</f>
        <v>0</v>
      </c>
      <c r="M52" s="701">
        <f t="shared" ref="M52:M65" si="75">$M$49*M14</f>
        <v>0</v>
      </c>
      <c r="N52" s="703">
        <f>O52+P52</f>
        <v>0</v>
      </c>
      <c r="O52" s="692">
        <f t="shared" ref="O52:O65" si="76">$O$49*O14</f>
        <v>0</v>
      </c>
      <c r="P52" s="704">
        <f t="shared" ref="P52:P65" si="77">$P$49*P14</f>
        <v>0</v>
      </c>
      <c r="Q52" s="703">
        <f>R52+S52</f>
        <v>0</v>
      </c>
      <c r="R52" s="692">
        <f t="shared" ref="R52:R65" si="78">$R$49*R14</f>
        <v>0</v>
      </c>
      <c r="S52" s="704">
        <f t="shared" ref="S52:S65" si="79">$S$49*S14</f>
        <v>0</v>
      </c>
      <c r="T52" s="703">
        <f>U52+V52</f>
        <v>0</v>
      </c>
      <c r="U52" s="692">
        <f t="shared" ref="U52:U65" si="80">$U$49*U14</f>
        <v>0</v>
      </c>
      <c r="V52" s="704">
        <f t="shared" ref="V52:V65" si="81">$V$49*V14</f>
        <v>0</v>
      </c>
      <c r="W52" s="1650"/>
      <c r="X52" s="1650"/>
      <c r="Y52" s="1650"/>
      <c r="Z52" s="1650"/>
      <c r="AA52" s="1650"/>
      <c r="AB52" s="1650"/>
      <c r="AC52" s="1650"/>
      <c r="AD52" s="1650"/>
      <c r="AE52" s="1650"/>
      <c r="AF52" s="1650"/>
      <c r="AG52" s="1650"/>
      <c r="AH52" s="1650"/>
      <c r="AI52" s="1650"/>
      <c r="AJ52" s="1650"/>
      <c r="AK52" s="1650"/>
      <c r="AL52" s="1650"/>
      <c r="AM52" s="1650"/>
      <c r="AN52" s="1650"/>
      <c r="AO52" s="1650"/>
      <c r="AP52" s="1650"/>
      <c r="AQ52" s="1650"/>
    </row>
    <row r="53" spans="1:44" ht="25.5" x14ac:dyDescent="0.2">
      <c r="A53" s="44" t="s">
        <v>82</v>
      </c>
      <c r="B53" s="37" t="s">
        <v>31</v>
      </c>
      <c r="C53" s="53" t="s">
        <v>186</v>
      </c>
      <c r="D53" s="703">
        <f t="shared" si="71"/>
        <v>0</v>
      </c>
      <c r="E53" s="692">
        <f>H53+K53+N53+Q53+T53</f>
        <v>0</v>
      </c>
      <c r="F53" s="692">
        <f>I53+L53+O53+R53+U53</f>
        <v>0</v>
      </c>
      <c r="G53" s="707">
        <f t="shared" ref="G53:G74" si="82">E53-F53</f>
        <v>0</v>
      </c>
      <c r="H53" s="703">
        <f>I53+J53</f>
        <v>0</v>
      </c>
      <c r="I53" s="694">
        <f t="shared" si="72"/>
        <v>0</v>
      </c>
      <c r="J53" s="704">
        <f t="shared" si="73"/>
        <v>0</v>
      </c>
      <c r="K53" s="694">
        <f>L53+M53</f>
        <v>0</v>
      </c>
      <c r="L53" s="692">
        <f t="shared" si="74"/>
        <v>0</v>
      </c>
      <c r="M53" s="701">
        <f t="shared" si="75"/>
        <v>0</v>
      </c>
      <c r="N53" s="703">
        <f>O53+P53</f>
        <v>0</v>
      </c>
      <c r="O53" s="692">
        <f t="shared" si="76"/>
        <v>0</v>
      </c>
      <c r="P53" s="704">
        <f t="shared" si="77"/>
        <v>0</v>
      </c>
      <c r="Q53" s="703">
        <f>R53+S53</f>
        <v>0</v>
      </c>
      <c r="R53" s="692">
        <f t="shared" si="78"/>
        <v>0</v>
      </c>
      <c r="S53" s="704">
        <f t="shared" si="79"/>
        <v>0</v>
      </c>
      <c r="T53" s="703">
        <f>U53+V53</f>
        <v>0</v>
      </c>
      <c r="U53" s="692">
        <f t="shared" si="80"/>
        <v>0</v>
      </c>
      <c r="V53" s="704">
        <f t="shared" si="81"/>
        <v>0</v>
      </c>
      <c r="W53" s="1650"/>
      <c r="X53" s="1650"/>
      <c r="Y53" s="1650"/>
      <c r="Z53" s="1650"/>
      <c r="AA53" s="1650"/>
      <c r="AB53" s="1650"/>
      <c r="AC53" s="1650"/>
      <c r="AD53" s="1650"/>
      <c r="AE53" s="1650"/>
      <c r="AF53" s="1650"/>
      <c r="AG53" s="1650"/>
      <c r="AH53" s="1650"/>
      <c r="AI53" s="1650"/>
      <c r="AJ53" s="1650"/>
      <c r="AK53" s="1650"/>
      <c r="AL53" s="1650"/>
      <c r="AM53" s="1650"/>
      <c r="AN53" s="1650"/>
      <c r="AO53" s="1650"/>
      <c r="AP53" s="1650"/>
      <c r="AQ53" s="1650"/>
    </row>
    <row r="54" spans="1:44" ht="38.25" x14ac:dyDescent="0.2">
      <c r="A54" s="44" t="s">
        <v>83</v>
      </c>
      <c r="B54" s="37" t="s">
        <v>25</v>
      </c>
      <c r="C54" s="53" t="s">
        <v>186</v>
      </c>
      <c r="D54" s="703">
        <f t="shared" si="71"/>
        <v>0</v>
      </c>
      <c r="E54" s="694">
        <f t="shared" ref="E54:F65" si="83">H54+K54+N54+Q54+T54</f>
        <v>0</v>
      </c>
      <c r="F54" s="694">
        <f t="shared" si="83"/>
        <v>0</v>
      </c>
      <c r="G54" s="707">
        <f>E54-F54</f>
        <v>0</v>
      </c>
      <c r="H54" s="703">
        <f>I54+J54</f>
        <v>0</v>
      </c>
      <c r="I54" s="694">
        <f t="shared" si="72"/>
        <v>0</v>
      </c>
      <c r="J54" s="704">
        <f t="shared" si="73"/>
        <v>0</v>
      </c>
      <c r="K54" s="690">
        <f>L54+M54</f>
        <v>0</v>
      </c>
      <c r="L54" s="692">
        <f t="shared" si="74"/>
        <v>0</v>
      </c>
      <c r="M54" s="701">
        <f t="shared" si="75"/>
        <v>0</v>
      </c>
      <c r="N54" s="698">
        <f>O54+P54</f>
        <v>0</v>
      </c>
      <c r="O54" s="692">
        <f t="shared" si="76"/>
        <v>0</v>
      </c>
      <c r="P54" s="704">
        <f t="shared" si="77"/>
        <v>0</v>
      </c>
      <c r="Q54" s="703">
        <f t="shared" ref="Q54:Q60" si="84">R54+S54</f>
        <v>0</v>
      </c>
      <c r="R54" s="692">
        <f t="shared" si="78"/>
        <v>0</v>
      </c>
      <c r="S54" s="704">
        <f t="shared" si="79"/>
        <v>0</v>
      </c>
      <c r="T54" s="698">
        <f>U54+V54</f>
        <v>0</v>
      </c>
      <c r="U54" s="692">
        <f t="shared" si="80"/>
        <v>0</v>
      </c>
      <c r="V54" s="704">
        <f t="shared" si="81"/>
        <v>0</v>
      </c>
      <c r="W54" s="1650"/>
      <c r="X54" s="1650"/>
      <c r="Y54" s="1650"/>
      <c r="Z54" s="1650"/>
      <c r="AA54" s="1650"/>
      <c r="AB54" s="1650"/>
      <c r="AC54" s="1650"/>
      <c r="AD54" s="1650"/>
      <c r="AE54" s="1650"/>
      <c r="AF54" s="1650"/>
      <c r="AG54" s="1650"/>
      <c r="AH54" s="1650"/>
      <c r="AI54" s="1650"/>
      <c r="AJ54" s="1650"/>
      <c r="AK54" s="1650"/>
      <c r="AL54" s="1650"/>
      <c r="AM54" s="1650"/>
      <c r="AN54" s="1650"/>
      <c r="AO54" s="1650"/>
      <c r="AP54" s="1650"/>
      <c r="AQ54" s="1650"/>
    </row>
    <row r="55" spans="1:44" x14ac:dyDescent="0.2">
      <c r="A55" s="44" t="s">
        <v>116</v>
      </c>
      <c r="B55" s="37" t="s">
        <v>32</v>
      </c>
      <c r="C55" s="53" t="s">
        <v>186</v>
      </c>
      <c r="D55" s="703">
        <f t="shared" si="71"/>
        <v>0</v>
      </c>
      <c r="E55" s="694">
        <f t="shared" si="83"/>
        <v>0</v>
      </c>
      <c r="F55" s="694">
        <f t="shared" si="83"/>
        <v>0</v>
      </c>
      <c r="G55" s="707">
        <f t="shared" si="82"/>
        <v>0</v>
      </c>
      <c r="H55" s="698">
        <f t="shared" ref="H55:H58" si="85">I55+J55</f>
        <v>0</v>
      </c>
      <c r="I55" s="692">
        <f t="shared" si="72"/>
        <v>0</v>
      </c>
      <c r="J55" s="704">
        <f t="shared" si="73"/>
        <v>0</v>
      </c>
      <c r="K55" s="690">
        <f t="shared" ref="K55:K57" si="86">L55+M55</f>
        <v>0</v>
      </c>
      <c r="L55" s="692">
        <f t="shared" si="74"/>
        <v>0</v>
      </c>
      <c r="M55" s="701">
        <f t="shared" si="75"/>
        <v>0</v>
      </c>
      <c r="N55" s="698">
        <f t="shared" ref="N55:N59" si="87">O55+P55</f>
        <v>0</v>
      </c>
      <c r="O55" s="692">
        <f t="shared" si="76"/>
        <v>0</v>
      </c>
      <c r="P55" s="704">
        <f t="shared" si="77"/>
        <v>0</v>
      </c>
      <c r="Q55" s="703">
        <f t="shared" si="84"/>
        <v>0</v>
      </c>
      <c r="R55" s="692">
        <f t="shared" si="78"/>
        <v>0</v>
      </c>
      <c r="S55" s="704">
        <f t="shared" si="79"/>
        <v>0</v>
      </c>
      <c r="T55" s="698">
        <f t="shared" ref="T55:T57" si="88">U55+V55</f>
        <v>0</v>
      </c>
      <c r="U55" s="692">
        <f t="shared" si="80"/>
        <v>0</v>
      </c>
      <c r="V55" s="704">
        <f t="shared" si="81"/>
        <v>0</v>
      </c>
      <c r="W55" s="1650"/>
      <c r="X55" s="1650"/>
      <c r="Y55" s="1650"/>
      <c r="Z55" s="1650"/>
      <c r="AA55" s="1650"/>
      <c r="AB55" s="1650"/>
      <c r="AC55" s="1650"/>
      <c r="AD55" s="1650"/>
      <c r="AE55" s="1650"/>
      <c r="AF55" s="1650"/>
      <c r="AG55" s="1650"/>
      <c r="AH55" s="1650"/>
      <c r="AI55" s="1650"/>
      <c r="AJ55" s="1650"/>
      <c r="AK55" s="1650"/>
      <c r="AL55" s="1650"/>
      <c r="AM55" s="1650"/>
      <c r="AN55" s="1650"/>
      <c r="AO55" s="1650"/>
      <c r="AP55" s="1650"/>
      <c r="AQ55" s="1650"/>
    </row>
    <row r="56" spans="1:44" x14ac:dyDescent="0.2">
      <c r="A56" s="44"/>
      <c r="B56" s="38" t="s">
        <v>339</v>
      </c>
      <c r="C56" s="53" t="s">
        <v>186</v>
      </c>
      <c r="D56" s="703">
        <f t="shared" si="71"/>
        <v>0</v>
      </c>
      <c r="E56" s="694">
        <f t="shared" si="83"/>
        <v>0</v>
      </c>
      <c r="F56" s="694">
        <f t="shared" si="83"/>
        <v>0</v>
      </c>
      <c r="G56" s="707">
        <f t="shared" si="82"/>
        <v>0</v>
      </c>
      <c r="H56" s="698">
        <f t="shared" si="85"/>
        <v>0</v>
      </c>
      <c r="I56" s="692">
        <f t="shared" si="72"/>
        <v>0</v>
      </c>
      <c r="J56" s="704">
        <f t="shared" si="73"/>
        <v>0</v>
      </c>
      <c r="K56" s="690">
        <f t="shared" si="86"/>
        <v>0</v>
      </c>
      <c r="L56" s="692">
        <f t="shared" si="74"/>
        <v>0</v>
      </c>
      <c r="M56" s="701">
        <f t="shared" si="75"/>
        <v>0</v>
      </c>
      <c r="N56" s="698">
        <f t="shared" si="87"/>
        <v>0</v>
      </c>
      <c r="O56" s="692">
        <f t="shared" si="76"/>
        <v>0</v>
      </c>
      <c r="P56" s="704">
        <f t="shared" si="77"/>
        <v>0</v>
      </c>
      <c r="Q56" s="703">
        <f t="shared" si="84"/>
        <v>0</v>
      </c>
      <c r="R56" s="692">
        <f t="shared" si="78"/>
        <v>0</v>
      </c>
      <c r="S56" s="704">
        <f t="shared" si="79"/>
        <v>0</v>
      </c>
      <c r="T56" s="698">
        <f t="shared" si="88"/>
        <v>0</v>
      </c>
      <c r="U56" s="692">
        <f t="shared" si="80"/>
        <v>0</v>
      </c>
      <c r="V56" s="704">
        <f t="shared" si="81"/>
        <v>0</v>
      </c>
      <c r="W56" s="1650"/>
      <c r="X56" s="1650"/>
      <c r="Y56" s="1650"/>
      <c r="Z56" s="1650"/>
      <c r="AA56" s="1650"/>
      <c r="AB56" s="1650"/>
      <c r="AC56" s="1650"/>
      <c r="AD56" s="1650"/>
      <c r="AE56" s="1650"/>
      <c r="AF56" s="1650"/>
      <c r="AG56" s="1650"/>
      <c r="AH56" s="1650"/>
      <c r="AI56" s="1650"/>
      <c r="AJ56" s="1650"/>
      <c r="AK56" s="1650"/>
      <c r="AL56" s="1650"/>
      <c r="AM56" s="1650"/>
      <c r="AN56" s="1650"/>
      <c r="AO56" s="1650"/>
      <c r="AP56" s="1650"/>
      <c r="AQ56" s="1650"/>
    </row>
    <row r="57" spans="1:44" ht="38.25" x14ac:dyDescent="0.2">
      <c r="A57" s="44"/>
      <c r="B57" s="348" t="s">
        <v>93</v>
      </c>
      <c r="C57" s="53" t="s">
        <v>186</v>
      </c>
      <c r="D57" s="703">
        <f t="shared" si="71"/>
        <v>0</v>
      </c>
      <c r="E57" s="694">
        <f t="shared" si="83"/>
        <v>0</v>
      </c>
      <c r="F57" s="694">
        <f t="shared" si="83"/>
        <v>0</v>
      </c>
      <c r="G57" s="707">
        <f t="shared" si="82"/>
        <v>0</v>
      </c>
      <c r="H57" s="698">
        <f t="shared" si="85"/>
        <v>0</v>
      </c>
      <c r="I57" s="692">
        <f t="shared" si="72"/>
        <v>0</v>
      </c>
      <c r="J57" s="704">
        <f t="shared" si="73"/>
        <v>0</v>
      </c>
      <c r="K57" s="690">
        <f t="shared" si="86"/>
        <v>0</v>
      </c>
      <c r="L57" s="692">
        <f t="shared" si="74"/>
        <v>0</v>
      </c>
      <c r="M57" s="701">
        <f t="shared" si="75"/>
        <v>0</v>
      </c>
      <c r="N57" s="698">
        <f t="shared" si="87"/>
        <v>0</v>
      </c>
      <c r="O57" s="692">
        <f t="shared" si="76"/>
        <v>0</v>
      </c>
      <c r="P57" s="704">
        <f t="shared" si="77"/>
        <v>0</v>
      </c>
      <c r="Q57" s="703">
        <f t="shared" si="84"/>
        <v>0</v>
      </c>
      <c r="R57" s="692">
        <f t="shared" si="78"/>
        <v>0</v>
      </c>
      <c r="S57" s="704">
        <f t="shared" si="79"/>
        <v>0</v>
      </c>
      <c r="T57" s="698">
        <f t="shared" si="88"/>
        <v>0</v>
      </c>
      <c r="U57" s="692">
        <f t="shared" si="80"/>
        <v>0</v>
      </c>
      <c r="V57" s="704">
        <f t="shared" si="81"/>
        <v>0</v>
      </c>
      <c r="W57" s="1650"/>
      <c r="X57" s="1650"/>
      <c r="Y57" s="1650"/>
      <c r="Z57" s="1650"/>
      <c r="AA57" s="1650"/>
      <c r="AB57" s="1650"/>
      <c r="AC57" s="1650"/>
      <c r="AD57" s="1650"/>
      <c r="AE57" s="1650"/>
      <c r="AF57" s="1650"/>
      <c r="AG57" s="1650"/>
      <c r="AH57" s="1650"/>
      <c r="AI57" s="1650"/>
      <c r="AJ57" s="1650"/>
      <c r="AK57" s="1650"/>
      <c r="AL57" s="1650"/>
      <c r="AM57" s="1650"/>
      <c r="AN57" s="1650"/>
      <c r="AO57" s="1650"/>
      <c r="AP57" s="1650"/>
      <c r="AQ57" s="1650"/>
    </row>
    <row r="58" spans="1:44" x14ac:dyDescent="0.2">
      <c r="A58" s="44"/>
      <c r="B58" s="38" t="s">
        <v>26</v>
      </c>
      <c r="C58" s="53" t="s">
        <v>186</v>
      </c>
      <c r="D58" s="703">
        <f t="shared" si="71"/>
        <v>0</v>
      </c>
      <c r="E58" s="694">
        <f t="shared" si="83"/>
        <v>0</v>
      </c>
      <c r="F58" s="694">
        <f t="shared" si="83"/>
        <v>0</v>
      </c>
      <c r="G58" s="707">
        <f t="shared" si="82"/>
        <v>0</v>
      </c>
      <c r="H58" s="698">
        <f t="shared" si="85"/>
        <v>0</v>
      </c>
      <c r="I58" s="692">
        <f t="shared" si="72"/>
        <v>0</v>
      </c>
      <c r="J58" s="704">
        <f t="shared" si="73"/>
        <v>0</v>
      </c>
      <c r="K58" s="694">
        <f t="shared" ref="K58:K64" si="89">L58+M58</f>
        <v>0</v>
      </c>
      <c r="L58" s="692">
        <f t="shared" si="74"/>
        <v>0</v>
      </c>
      <c r="M58" s="701">
        <f t="shared" si="75"/>
        <v>0</v>
      </c>
      <c r="N58" s="698">
        <f t="shared" si="87"/>
        <v>0</v>
      </c>
      <c r="O58" s="692">
        <f t="shared" si="76"/>
        <v>0</v>
      </c>
      <c r="P58" s="704">
        <f t="shared" si="77"/>
        <v>0</v>
      </c>
      <c r="Q58" s="703">
        <f t="shared" si="84"/>
        <v>0</v>
      </c>
      <c r="R58" s="692">
        <f t="shared" si="78"/>
        <v>0</v>
      </c>
      <c r="S58" s="704">
        <f t="shared" si="79"/>
        <v>0</v>
      </c>
      <c r="T58" s="698">
        <f t="shared" ref="T58:T64" si="90">U58+V58</f>
        <v>0</v>
      </c>
      <c r="U58" s="692">
        <f t="shared" si="80"/>
        <v>0</v>
      </c>
      <c r="V58" s="704">
        <f t="shared" si="81"/>
        <v>0</v>
      </c>
      <c r="W58" s="1650"/>
      <c r="X58" s="1650"/>
      <c r="Y58" s="1650"/>
      <c r="Z58" s="1650"/>
      <c r="AA58" s="1650"/>
      <c r="AB58" s="1650"/>
      <c r="AC58" s="1650"/>
      <c r="AD58" s="1650"/>
      <c r="AE58" s="1650"/>
      <c r="AF58" s="1650"/>
      <c r="AG58" s="1650"/>
      <c r="AH58" s="1650"/>
      <c r="AI58" s="1650"/>
      <c r="AJ58" s="1650"/>
      <c r="AK58" s="1650"/>
      <c r="AL58" s="1650"/>
      <c r="AM58" s="1650"/>
      <c r="AN58" s="1650"/>
      <c r="AO58" s="1650"/>
      <c r="AP58" s="1650"/>
      <c r="AQ58" s="1650"/>
    </row>
    <row r="59" spans="1:44" x14ac:dyDescent="0.2">
      <c r="A59" s="44"/>
      <c r="B59" s="38" t="s">
        <v>33</v>
      </c>
      <c r="C59" s="53" t="s">
        <v>186</v>
      </c>
      <c r="D59" s="703">
        <f t="shared" si="71"/>
        <v>0</v>
      </c>
      <c r="E59" s="694">
        <f t="shared" si="83"/>
        <v>0</v>
      </c>
      <c r="F59" s="694">
        <f t="shared" si="83"/>
        <v>0</v>
      </c>
      <c r="G59" s="707">
        <f t="shared" si="82"/>
        <v>0</v>
      </c>
      <c r="H59" s="703">
        <f t="shared" ref="H59:H64" si="91">I59+J59</f>
        <v>0</v>
      </c>
      <c r="I59" s="692">
        <f t="shared" si="72"/>
        <v>0</v>
      </c>
      <c r="J59" s="704">
        <f t="shared" si="73"/>
        <v>0</v>
      </c>
      <c r="K59" s="694">
        <f t="shared" si="89"/>
        <v>0</v>
      </c>
      <c r="L59" s="692">
        <f t="shared" si="74"/>
        <v>0</v>
      </c>
      <c r="M59" s="701">
        <f t="shared" si="75"/>
        <v>0</v>
      </c>
      <c r="N59" s="698">
        <f t="shared" si="87"/>
        <v>0</v>
      </c>
      <c r="O59" s="692">
        <f t="shared" si="76"/>
        <v>0</v>
      </c>
      <c r="P59" s="704">
        <f t="shared" si="77"/>
        <v>0</v>
      </c>
      <c r="Q59" s="703">
        <f t="shared" si="84"/>
        <v>0</v>
      </c>
      <c r="R59" s="692">
        <f t="shared" si="78"/>
        <v>0</v>
      </c>
      <c r="S59" s="704">
        <f t="shared" si="79"/>
        <v>0</v>
      </c>
      <c r="T59" s="703">
        <f t="shared" si="90"/>
        <v>0</v>
      </c>
      <c r="U59" s="692">
        <f t="shared" si="80"/>
        <v>0</v>
      </c>
      <c r="V59" s="704">
        <f t="shared" si="81"/>
        <v>0</v>
      </c>
      <c r="W59" s="1650"/>
      <c r="X59" s="1650"/>
      <c r="Y59" s="1650"/>
      <c r="Z59" s="1650"/>
      <c r="AA59" s="1650"/>
      <c r="AB59" s="1650"/>
      <c r="AC59" s="1650"/>
      <c r="AD59" s="1650"/>
      <c r="AE59" s="1650"/>
      <c r="AF59" s="1650"/>
      <c r="AG59" s="1650"/>
      <c r="AH59" s="1650"/>
      <c r="AI59" s="1650"/>
      <c r="AJ59" s="1650"/>
      <c r="AK59" s="1650"/>
      <c r="AL59" s="1650"/>
      <c r="AM59" s="1650"/>
      <c r="AN59" s="1650"/>
      <c r="AO59" s="1650"/>
      <c r="AP59" s="1650"/>
      <c r="AQ59" s="1650"/>
    </row>
    <row r="60" spans="1:44" x14ac:dyDescent="0.2">
      <c r="A60" s="44"/>
      <c r="B60" s="38" t="s">
        <v>89</v>
      </c>
      <c r="C60" s="53" t="s">
        <v>186</v>
      </c>
      <c r="D60" s="703">
        <f t="shared" si="71"/>
        <v>0</v>
      </c>
      <c r="E60" s="694">
        <f t="shared" si="83"/>
        <v>0</v>
      </c>
      <c r="F60" s="694">
        <f t="shared" si="83"/>
        <v>0</v>
      </c>
      <c r="G60" s="707">
        <f t="shared" si="82"/>
        <v>0</v>
      </c>
      <c r="H60" s="703">
        <f t="shared" si="91"/>
        <v>0</v>
      </c>
      <c r="I60" s="692">
        <f t="shared" si="72"/>
        <v>0</v>
      </c>
      <c r="J60" s="704">
        <f t="shared" si="73"/>
        <v>0</v>
      </c>
      <c r="K60" s="694">
        <f t="shared" si="89"/>
        <v>0</v>
      </c>
      <c r="L60" s="692">
        <f t="shared" si="74"/>
        <v>0</v>
      </c>
      <c r="M60" s="701">
        <f t="shared" si="75"/>
        <v>0</v>
      </c>
      <c r="N60" s="703">
        <f t="shared" ref="N60:N64" si="92">O60+P60</f>
        <v>0</v>
      </c>
      <c r="O60" s="692">
        <f t="shared" si="76"/>
        <v>0</v>
      </c>
      <c r="P60" s="704">
        <f t="shared" si="77"/>
        <v>0</v>
      </c>
      <c r="Q60" s="703">
        <f t="shared" si="84"/>
        <v>0</v>
      </c>
      <c r="R60" s="692">
        <f t="shared" si="78"/>
        <v>0</v>
      </c>
      <c r="S60" s="704">
        <f t="shared" si="79"/>
        <v>0</v>
      </c>
      <c r="T60" s="703">
        <f t="shared" si="90"/>
        <v>0</v>
      </c>
      <c r="U60" s="692">
        <f t="shared" si="80"/>
        <v>0</v>
      </c>
      <c r="V60" s="704">
        <f t="shared" si="81"/>
        <v>0</v>
      </c>
      <c r="W60" s="1650"/>
      <c r="X60" s="1650"/>
      <c r="Y60" s="1650"/>
      <c r="Z60" s="1650"/>
      <c r="AA60" s="1650"/>
      <c r="AB60" s="1650"/>
      <c r="AC60" s="1650"/>
      <c r="AD60" s="1650"/>
      <c r="AE60" s="1650"/>
      <c r="AF60" s="1650"/>
      <c r="AG60" s="1650"/>
      <c r="AH60" s="1650"/>
      <c r="AI60" s="1650"/>
      <c r="AJ60" s="1650"/>
      <c r="AK60" s="1650"/>
      <c r="AL60" s="1650"/>
      <c r="AM60" s="1650"/>
      <c r="AN60" s="1650"/>
      <c r="AO60" s="1650"/>
      <c r="AP60" s="1650"/>
      <c r="AQ60" s="1650"/>
    </row>
    <row r="61" spans="1:44" x14ac:dyDescent="0.2">
      <c r="A61" s="44"/>
      <c r="B61" s="38" t="s">
        <v>853</v>
      </c>
      <c r="C61" s="53" t="s">
        <v>186</v>
      </c>
      <c r="D61" s="703">
        <f t="shared" si="71"/>
        <v>0</v>
      </c>
      <c r="E61" s="694">
        <f t="shared" si="83"/>
        <v>0</v>
      </c>
      <c r="F61" s="694">
        <f t="shared" si="83"/>
        <v>0</v>
      </c>
      <c r="G61" s="707">
        <f t="shared" si="82"/>
        <v>0</v>
      </c>
      <c r="H61" s="703">
        <f t="shared" si="91"/>
        <v>0</v>
      </c>
      <c r="I61" s="692">
        <f t="shared" si="72"/>
        <v>0</v>
      </c>
      <c r="J61" s="704">
        <f t="shared" si="73"/>
        <v>0</v>
      </c>
      <c r="K61" s="694">
        <f t="shared" si="89"/>
        <v>0</v>
      </c>
      <c r="L61" s="692">
        <f t="shared" si="74"/>
        <v>0</v>
      </c>
      <c r="M61" s="701">
        <f t="shared" si="75"/>
        <v>0</v>
      </c>
      <c r="N61" s="703">
        <f t="shared" si="92"/>
        <v>0</v>
      </c>
      <c r="O61" s="692">
        <f t="shared" si="76"/>
        <v>0</v>
      </c>
      <c r="P61" s="704">
        <f t="shared" si="77"/>
        <v>0</v>
      </c>
      <c r="Q61" s="703">
        <f t="shared" ref="Q61:Q64" si="93">R61+S61</f>
        <v>0</v>
      </c>
      <c r="R61" s="692">
        <f t="shared" si="78"/>
        <v>0</v>
      </c>
      <c r="S61" s="704">
        <f t="shared" si="79"/>
        <v>0</v>
      </c>
      <c r="T61" s="703">
        <f t="shared" si="90"/>
        <v>0</v>
      </c>
      <c r="U61" s="692">
        <f t="shared" si="80"/>
        <v>0</v>
      </c>
      <c r="V61" s="704">
        <f t="shared" si="81"/>
        <v>0</v>
      </c>
      <c r="W61" s="1650"/>
      <c r="X61" s="1650"/>
      <c r="Y61" s="1650"/>
      <c r="Z61" s="1650"/>
      <c r="AA61" s="1650"/>
      <c r="AB61" s="1650"/>
      <c r="AC61" s="1650"/>
      <c r="AD61" s="1650"/>
      <c r="AE61" s="1650"/>
      <c r="AF61" s="1650"/>
      <c r="AG61" s="1650"/>
      <c r="AH61" s="1650"/>
      <c r="AI61" s="1650"/>
      <c r="AJ61" s="1650"/>
      <c r="AK61" s="1650"/>
      <c r="AL61" s="1650"/>
      <c r="AM61" s="1650"/>
      <c r="AN61" s="1650"/>
      <c r="AO61" s="1650"/>
      <c r="AP61" s="1650"/>
      <c r="AQ61" s="1650"/>
    </row>
    <row r="62" spans="1:44" x14ac:dyDescent="0.2">
      <c r="A62" s="44"/>
      <c r="B62" s="38" t="s">
        <v>1</v>
      </c>
      <c r="C62" s="53" t="s">
        <v>186</v>
      </c>
      <c r="D62" s="703">
        <f t="shared" si="71"/>
        <v>0</v>
      </c>
      <c r="E62" s="694">
        <f t="shared" si="83"/>
        <v>0</v>
      </c>
      <c r="F62" s="702">
        <f t="shared" si="83"/>
        <v>0</v>
      </c>
      <c r="G62" s="707">
        <f t="shared" si="82"/>
        <v>0</v>
      </c>
      <c r="H62" s="703">
        <f t="shared" si="91"/>
        <v>0</v>
      </c>
      <c r="I62" s="692">
        <f t="shared" si="72"/>
        <v>0</v>
      </c>
      <c r="J62" s="704">
        <f t="shared" si="73"/>
        <v>0</v>
      </c>
      <c r="K62" s="694">
        <f t="shared" si="89"/>
        <v>0</v>
      </c>
      <c r="L62" s="692">
        <f t="shared" si="74"/>
        <v>0</v>
      </c>
      <c r="M62" s="701">
        <f t="shared" si="75"/>
        <v>0</v>
      </c>
      <c r="N62" s="703">
        <f t="shared" si="92"/>
        <v>0</v>
      </c>
      <c r="O62" s="692">
        <f t="shared" si="76"/>
        <v>0</v>
      </c>
      <c r="P62" s="704">
        <f t="shared" si="77"/>
        <v>0</v>
      </c>
      <c r="Q62" s="703">
        <f t="shared" si="93"/>
        <v>0</v>
      </c>
      <c r="R62" s="692">
        <f t="shared" si="78"/>
        <v>0</v>
      </c>
      <c r="S62" s="704">
        <f t="shared" si="79"/>
        <v>0</v>
      </c>
      <c r="T62" s="703">
        <f t="shared" si="90"/>
        <v>0</v>
      </c>
      <c r="U62" s="692">
        <f t="shared" si="80"/>
        <v>0</v>
      </c>
      <c r="V62" s="704">
        <f t="shared" si="81"/>
        <v>0</v>
      </c>
      <c r="W62" s="1650"/>
      <c r="X62" s="1650"/>
      <c r="Y62" s="1650"/>
      <c r="Z62" s="1650"/>
      <c r="AA62" s="1650"/>
      <c r="AB62" s="1650"/>
      <c r="AC62" s="1650"/>
      <c r="AD62" s="1650"/>
      <c r="AE62" s="1650"/>
      <c r="AF62" s="1650"/>
      <c r="AG62" s="1650"/>
      <c r="AH62" s="1650"/>
      <c r="AI62" s="1650"/>
      <c r="AJ62" s="1650"/>
      <c r="AK62" s="1650"/>
      <c r="AL62" s="1650"/>
      <c r="AM62" s="1650"/>
      <c r="AN62" s="1650"/>
      <c r="AO62" s="1650"/>
      <c r="AP62" s="1650"/>
      <c r="AQ62" s="1650"/>
    </row>
    <row r="63" spans="1:44" x14ac:dyDescent="0.2">
      <c r="A63" s="44"/>
      <c r="B63" s="38" t="s">
        <v>342</v>
      </c>
      <c r="C63" s="53" t="s">
        <v>186</v>
      </c>
      <c r="D63" s="703">
        <f t="shared" si="71"/>
        <v>0</v>
      </c>
      <c r="E63" s="694">
        <f t="shared" si="83"/>
        <v>0</v>
      </c>
      <c r="F63" s="694">
        <f t="shared" si="83"/>
        <v>0</v>
      </c>
      <c r="G63" s="707">
        <f t="shared" si="82"/>
        <v>0</v>
      </c>
      <c r="H63" s="703">
        <f t="shared" si="91"/>
        <v>0</v>
      </c>
      <c r="I63" s="692">
        <f t="shared" si="72"/>
        <v>0</v>
      </c>
      <c r="J63" s="707">
        <f t="shared" si="73"/>
        <v>0</v>
      </c>
      <c r="K63" s="694">
        <f t="shared" si="89"/>
        <v>0</v>
      </c>
      <c r="L63" s="692">
        <f t="shared" si="74"/>
        <v>0</v>
      </c>
      <c r="M63" s="701">
        <f t="shared" si="75"/>
        <v>0</v>
      </c>
      <c r="N63" s="703">
        <f t="shared" si="92"/>
        <v>0</v>
      </c>
      <c r="O63" s="692">
        <f t="shared" si="76"/>
        <v>0</v>
      </c>
      <c r="P63" s="704">
        <f t="shared" si="77"/>
        <v>0</v>
      </c>
      <c r="Q63" s="703">
        <f t="shared" si="93"/>
        <v>0</v>
      </c>
      <c r="R63" s="692">
        <f t="shared" si="78"/>
        <v>0</v>
      </c>
      <c r="S63" s="704">
        <f t="shared" si="79"/>
        <v>0</v>
      </c>
      <c r="T63" s="703">
        <f t="shared" si="90"/>
        <v>0</v>
      </c>
      <c r="U63" s="692">
        <f t="shared" si="80"/>
        <v>0</v>
      </c>
      <c r="V63" s="704">
        <f t="shared" si="81"/>
        <v>0</v>
      </c>
      <c r="W63" s="1650"/>
      <c r="X63" s="1650"/>
      <c r="Y63" s="1650"/>
      <c r="Z63" s="1650"/>
      <c r="AA63" s="1650"/>
      <c r="AB63" s="1650"/>
      <c r="AC63" s="1650"/>
      <c r="AD63" s="1650"/>
      <c r="AE63" s="1650"/>
      <c r="AF63" s="1650"/>
      <c r="AG63" s="1650"/>
      <c r="AH63" s="1650"/>
      <c r="AI63" s="1650"/>
      <c r="AJ63" s="1650"/>
      <c r="AK63" s="1650"/>
      <c r="AL63" s="1650"/>
      <c r="AM63" s="1650"/>
      <c r="AN63" s="1650"/>
      <c r="AO63" s="1650"/>
      <c r="AP63" s="1650"/>
      <c r="AQ63" s="1650"/>
    </row>
    <row r="64" spans="1:44" ht="14.45" customHeight="1" x14ac:dyDescent="0.2">
      <c r="A64" s="331"/>
      <c r="B64" s="348" t="s">
        <v>27</v>
      </c>
      <c r="C64" s="334"/>
      <c r="D64" s="703">
        <f t="shared" si="71"/>
        <v>0</v>
      </c>
      <c r="E64" s="694">
        <f t="shared" si="83"/>
        <v>0</v>
      </c>
      <c r="F64" s="694">
        <f t="shared" si="83"/>
        <v>0</v>
      </c>
      <c r="G64" s="707">
        <f t="shared" si="82"/>
        <v>0</v>
      </c>
      <c r="H64" s="737">
        <f t="shared" si="91"/>
        <v>0</v>
      </c>
      <c r="I64" s="692">
        <f t="shared" si="72"/>
        <v>0</v>
      </c>
      <c r="J64" s="707">
        <f t="shared" si="73"/>
        <v>0</v>
      </c>
      <c r="K64" s="728">
        <f t="shared" si="89"/>
        <v>0</v>
      </c>
      <c r="L64" s="692">
        <f t="shared" si="74"/>
        <v>0</v>
      </c>
      <c r="M64" s="701">
        <f t="shared" si="75"/>
        <v>0</v>
      </c>
      <c r="N64" s="737">
        <f t="shared" si="92"/>
        <v>0</v>
      </c>
      <c r="O64" s="739">
        <f t="shared" si="76"/>
        <v>0</v>
      </c>
      <c r="P64" s="738">
        <f t="shared" si="77"/>
        <v>0</v>
      </c>
      <c r="Q64" s="737">
        <f t="shared" si="93"/>
        <v>0</v>
      </c>
      <c r="R64" s="739">
        <f t="shared" si="78"/>
        <v>0</v>
      </c>
      <c r="S64" s="738">
        <f t="shared" si="79"/>
        <v>0</v>
      </c>
      <c r="T64" s="737">
        <f t="shared" si="90"/>
        <v>0</v>
      </c>
      <c r="U64" s="692">
        <f t="shared" si="80"/>
        <v>0</v>
      </c>
      <c r="V64" s="704">
        <f t="shared" si="81"/>
        <v>0</v>
      </c>
      <c r="W64" s="1650"/>
      <c r="X64" s="1650"/>
      <c r="Y64" s="1650"/>
      <c r="Z64" s="1650"/>
      <c r="AA64" s="1650"/>
      <c r="AB64" s="1650"/>
      <c r="AC64" s="1650"/>
      <c r="AD64" s="1650"/>
      <c r="AE64" s="1650"/>
      <c r="AF64" s="1650"/>
      <c r="AG64" s="1650"/>
      <c r="AH64" s="1650"/>
      <c r="AI64" s="1650"/>
      <c r="AJ64" s="1650"/>
      <c r="AK64" s="1650"/>
      <c r="AL64" s="1650"/>
      <c r="AM64" s="1650"/>
      <c r="AN64" s="1650"/>
      <c r="AO64" s="1650"/>
      <c r="AP64" s="1650"/>
      <c r="AQ64" s="1650"/>
    </row>
    <row r="65" spans="1:43" ht="14.45" customHeight="1" thickBot="1" x14ac:dyDescent="0.25">
      <c r="A65" s="1016" t="s">
        <v>558</v>
      </c>
      <c r="B65" s="1019" t="s">
        <v>557</v>
      </c>
      <c r="C65" s="334" t="s">
        <v>186</v>
      </c>
      <c r="D65" s="693">
        <f t="shared" si="71"/>
        <v>0</v>
      </c>
      <c r="E65" s="723">
        <f t="shared" si="83"/>
        <v>0</v>
      </c>
      <c r="F65" s="723">
        <f t="shared" si="83"/>
        <v>0</v>
      </c>
      <c r="G65" s="799">
        <f t="shared" si="82"/>
        <v>0</v>
      </c>
      <c r="H65" s="693">
        <f t="shared" ref="H65" si="94">I65+J65</f>
        <v>0</v>
      </c>
      <c r="I65" s="726">
        <f t="shared" si="72"/>
        <v>0</v>
      </c>
      <c r="J65" s="799">
        <f t="shared" si="73"/>
        <v>0</v>
      </c>
      <c r="K65" s="728">
        <f t="shared" ref="K65" si="95">L65+M65</f>
        <v>0</v>
      </c>
      <c r="L65" s="692">
        <f t="shared" si="74"/>
        <v>0</v>
      </c>
      <c r="M65" s="701">
        <f t="shared" si="75"/>
        <v>0</v>
      </c>
      <c r="N65" s="693">
        <f t="shared" ref="N65" si="96">O65+P65</f>
        <v>0</v>
      </c>
      <c r="O65" s="726">
        <f t="shared" si="76"/>
        <v>0</v>
      </c>
      <c r="P65" s="725">
        <f t="shared" si="77"/>
        <v>0</v>
      </c>
      <c r="Q65" s="693">
        <f t="shared" ref="Q65" si="97">R65+S65</f>
        <v>0</v>
      </c>
      <c r="R65" s="726">
        <f t="shared" si="78"/>
        <v>0</v>
      </c>
      <c r="S65" s="725">
        <f t="shared" si="79"/>
        <v>0</v>
      </c>
      <c r="T65" s="693">
        <f t="shared" ref="T65" si="98">U65+V65</f>
        <v>0</v>
      </c>
      <c r="U65" s="692">
        <f t="shared" si="80"/>
        <v>0</v>
      </c>
      <c r="V65" s="704">
        <f t="shared" si="81"/>
        <v>0</v>
      </c>
      <c r="W65" s="1650"/>
      <c r="X65" s="1650"/>
      <c r="Y65" s="1650"/>
      <c r="Z65" s="1650"/>
      <c r="AA65" s="1650"/>
      <c r="AB65" s="1650"/>
      <c r="AC65" s="1650"/>
      <c r="AD65" s="1650"/>
      <c r="AE65" s="1650"/>
      <c r="AF65" s="1650"/>
      <c r="AG65" s="1650"/>
      <c r="AH65" s="1650"/>
      <c r="AI65" s="1650"/>
      <c r="AJ65" s="1650"/>
      <c r="AK65" s="1650"/>
      <c r="AL65" s="1650"/>
      <c r="AM65" s="1650"/>
      <c r="AN65" s="1650"/>
      <c r="AO65" s="1650"/>
      <c r="AP65" s="1650"/>
      <c r="AQ65" s="1650"/>
    </row>
    <row r="66" spans="1:43" ht="15" x14ac:dyDescent="0.2">
      <c r="A66" s="974" t="s">
        <v>110</v>
      </c>
      <c r="B66" s="333" t="s">
        <v>286</v>
      </c>
      <c r="C66" s="335" t="s">
        <v>186</v>
      </c>
      <c r="D66" s="588">
        <f t="shared" ref="D66:E66" si="99">SUM(D67:D69)</f>
        <v>0</v>
      </c>
      <c r="E66" s="589">
        <f t="shared" si="99"/>
        <v>0</v>
      </c>
      <c r="F66" s="589">
        <f t="shared" ref="F66:H66" si="100">SUM(F67:F69)</f>
        <v>0</v>
      </c>
      <c r="G66" s="250">
        <f t="shared" si="100"/>
        <v>0</v>
      </c>
      <c r="H66" s="588">
        <f t="shared" si="100"/>
        <v>0</v>
      </c>
      <c r="I66" s="589">
        <f>SUM(I67:I69)</f>
        <v>0</v>
      </c>
      <c r="J66" s="250">
        <f t="shared" ref="J66:V66" si="101">SUM(J67:J69)</f>
        <v>0</v>
      </c>
      <c r="K66" s="588">
        <f t="shared" si="101"/>
        <v>0</v>
      </c>
      <c r="L66" s="589">
        <f t="shared" si="101"/>
        <v>0</v>
      </c>
      <c r="M66" s="250">
        <f t="shared" si="101"/>
        <v>0</v>
      </c>
      <c r="N66" s="588">
        <f t="shared" si="101"/>
        <v>0</v>
      </c>
      <c r="O66" s="589">
        <f t="shared" si="101"/>
        <v>0</v>
      </c>
      <c r="P66" s="591">
        <f t="shared" si="101"/>
        <v>0</v>
      </c>
      <c r="Q66" s="588">
        <f t="shared" si="101"/>
        <v>0</v>
      </c>
      <c r="R66" s="589">
        <f t="shared" si="101"/>
        <v>0</v>
      </c>
      <c r="S66" s="250">
        <f t="shared" si="101"/>
        <v>0</v>
      </c>
      <c r="T66" s="588">
        <f t="shared" si="101"/>
        <v>0</v>
      </c>
      <c r="U66" s="589">
        <f t="shared" si="101"/>
        <v>0</v>
      </c>
      <c r="V66" s="250">
        <f t="shared" si="101"/>
        <v>0</v>
      </c>
      <c r="W66" s="298"/>
      <c r="X66" s="298"/>
      <c r="Y66" s="298"/>
      <c r="Z66" s="298"/>
      <c r="AA66" s="298"/>
      <c r="AB66" s="298"/>
      <c r="AC66" s="298"/>
      <c r="AD66" s="298"/>
      <c r="AE66" s="298"/>
      <c r="AF66" s="298"/>
      <c r="AG66" s="298"/>
      <c r="AH66" s="298"/>
      <c r="AI66" s="298"/>
      <c r="AJ66" s="298"/>
      <c r="AK66" s="298"/>
      <c r="AL66" s="298"/>
      <c r="AM66" s="298"/>
      <c r="AN66" s="298"/>
      <c r="AO66" s="298"/>
      <c r="AP66" s="298"/>
      <c r="AQ66" s="298"/>
    </row>
    <row r="67" spans="1:43" x14ac:dyDescent="0.2">
      <c r="A67" s="44" t="s">
        <v>84</v>
      </c>
      <c r="B67" s="37" t="s">
        <v>87</v>
      </c>
      <c r="C67" s="53" t="s">
        <v>186</v>
      </c>
      <c r="D67" s="703">
        <f t="shared" ref="D67:D74" si="102">E67+E101</f>
        <v>0</v>
      </c>
      <c r="E67" s="694">
        <f t="shared" ref="E67:F74" si="103">H67+K67+N67+Q67+T67</f>
        <v>0</v>
      </c>
      <c r="F67" s="694">
        <f t="shared" si="103"/>
        <v>0</v>
      </c>
      <c r="G67" s="707">
        <f t="shared" si="82"/>
        <v>0</v>
      </c>
      <c r="H67" s="703">
        <f t="shared" ref="H67:H69" si="104">I67+J67</f>
        <v>0</v>
      </c>
      <c r="I67" s="692">
        <f t="shared" ref="I67:I74" si="105">$I$49*I29</f>
        <v>0</v>
      </c>
      <c r="J67" s="707">
        <f t="shared" ref="J67:J74" si="106">$J$49*J29</f>
        <v>0</v>
      </c>
      <c r="K67" s="703">
        <f t="shared" ref="K67:K74" si="107">L67+M67</f>
        <v>0</v>
      </c>
      <c r="L67" s="692">
        <f t="shared" ref="L67:L74" si="108">$L$49*L29</f>
        <v>0</v>
      </c>
      <c r="M67" s="692">
        <f t="shared" ref="M67:M74" si="109">$M$49*M29</f>
        <v>0</v>
      </c>
      <c r="N67" s="703">
        <f t="shared" ref="N67:N74" si="110">O67+P67</f>
        <v>0</v>
      </c>
      <c r="O67" s="692">
        <f t="shared" ref="O67:O74" si="111">$O$49*O29</f>
        <v>0</v>
      </c>
      <c r="P67" s="701">
        <f t="shared" ref="P67:P74" si="112">$P$49*P29</f>
        <v>0</v>
      </c>
      <c r="Q67" s="703">
        <f t="shared" ref="Q67:Q74" si="113">R67+S67</f>
        <v>0</v>
      </c>
      <c r="R67" s="692">
        <f t="shared" ref="R67:R74" si="114">$R$49*R29</f>
        <v>0</v>
      </c>
      <c r="S67" s="704">
        <f t="shared" ref="S67:S74" si="115">$S$49*S29</f>
        <v>0</v>
      </c>
      <c r="T67" s="703">
        <f t="shared" ref="T67:T74" si="116">U67+V67</f>
        <v>0</v>
      </c>
      <c r="U67" s="692">
        <f t="shared" ref="U67:U74" si="117">$U$49*U29</f>
        <v>0</v>
      </c>
      <c r="V67" s="704">
        <f t="shared" ref="V67:V74" si="118">$V$49*V29</f>
        <v>0</v>
      </c>
      <c r="W67" s="1650"/>
      <c r="X67" s="1650"/>
      <c r="Y67" s="1650"/>
      <c r="Z67" s="1650"/>
      <c r="AA67" s="1650"/>
      <c r="AB67" s="1650"/>
      <c r="AC67" s="1650"/>
      <c r="AD67" s="1650"/>
      <c r="AE67" s="1650"/>
      <c r="AF67" s="1650"/>
      <c r="AG67" s="1650"/>
      <c r="AH67" s="1650"/>
      <c r="AI67" s="1650"/>
      <c r="AJ67" s="1650"/>
      <c r="AK67" s="1650"/>
      <c r="AL67" s="1650"/>
      <c r="AM67" s="1650"/>
      <c r="AN67" s="1650"/>
      <c r="AO67" s="1650"/>
      <c r="AP67" s="1650"/>
      <c r="AQ67" s="1650"/>
    </row>
    <row r="68" spans="1:43" ht="25.5" x14ac:dyDescent="0.2">
      <c r="A68" s="45" t="s">
        <v>85</v>
      </c>
      <c r="B68" s="37" t="s">
        <v>97</v>
      </c>
      <c r="C68" s="53" t="s">
        <v>186</v>
      </c>
      <c r="D68" s="703">
        <f t="shared" si="102"/>
        <v>0</v>
      </c>
      <c r="E68" s="694">
        <f t="shared" si="103"/>
        <v>0</v>
      </c>
      <c r="F68" s="694">
        <f t="shared" si="103"/>
        <v>0</v>
      </c>
      <c r="G68" s="707">
        <f t="shared" si="82"/>
        <v>0</v>
      </c>
      <c r="H68" s="703">
        <f t="shared" si="104"/>
        <v>0</v>
      </c>
      <c r="I68" s="692">
        <f t="shared" si="105"/>
        <v>0</v>
      </c>
      <c r="J68" s="704">
        <f t="shared" si="106"/>
        <v>0</v>
      </c>
      <c r="K68" s="703">
        <f t="shared" si="107"/>
        <v>0</v>
      </c>
      <c r="L68" s="692">
        <f t="shared" si="108"/>
        <v>0</v>
      </c>
      <c r="M68" s="692">
        <f t="shared" si="109"/>
        <v>0</v>
      </c>
      <c r="N68" s="703">
        <f t="shared" si="110"/>
        <v>0</v>
      </c>
      <c r="O68" s="692">
        <f t="shared" si="111"/>
        <v>0</v>
      </c>
      <c r="P68" s="701">
        <f t="shared" si="112"/>
        <v>0</v>
      </c>
      <c r="Q68" s="703">
        <f t="shared" si="113"/>
        <v>0</v>
      </c>
      <c r="R68" s="692">
        <f t="shared" si="114"/>
        <v>0</v>
      </c>
      <c r="S68" s="704">
        <f t="shared" si="115"/>
        <v>0</v>
      </c>
      <c r="T68" s="703">
        <f t="shared" si="116"/>
        <v>0</v>
      </c>
      <c r="U68" s="692">
        <f t="shared" si="117"/>
        <v>0</v>
      </c>
      <c r="V68" s="704">
        <f t="shared" si="118"/>
        <v>0</v>
      </c>
      <c r="W68" s="1650"/>
      <c r="X68" s="1650"/>
      <c r="Y68" s="1650"/>
      <c r="Z68" s="1650"/>
      <c r="AA68" s="1650"/>
      <c r="AB68" s="1650"/>
      <c r="AC68" s="1650"/>
      <c r="AD68" s="1650"/>
      <c r="AE68" s="1650"/>
      <c r="AF68" s="1650"/>
      <c r="AG68" s="1650"/>
      <c r="AH68" s="1650"/>
      <c r="AI68" s="1650"/>
      <c r="AJ68" s="1650"/>
      <c r="AK68" s="1650"/>
      <c r="AL68" s="1650"/>
      <c r="AM68" s="1650"/>
      <c r="AN68" s="1650"/>
      <c r="AO68" s="1650"/>
      <c r="AP68" s="1650"/>
      <c r="AQ68" s="1650"/>
    </row>
    <row r="69" spans="1:43" ht="26.25" customHeight="1" thickBot="1" x14ac:dyDescent="0.25">
      <c r="A69" s="975" t="s">
        <v>117</v>
      </c>
      <c r="B69" s="37" t="s">
        <v>551</v>
      </c>
      <c r="C69" s="334" t="s">
        <v>186</v>
      </c>
      <c r="D69" s="693">
        <f t="shared" si="102"/>
        <v>0</v>
      </c>
      <c r="E69" s="723">
        <f t="shared" si="103"/>
        <v>0</v>
      </c>
      <c r="F69" s="723">
        <f t="shared" si="103"/>
        <v>0</v>
      </c>
      <c r="G69" s="799">
        <f t="shared" si="82"/>
        <v>0</v>
      </c>
      <c r="H69" s="737">
        <f t="shared" si="104"/>
        <v>0</v>
      </c>
      <c r="I69" s="739">
        <f t="shared" si="105"/>
        <v>0</v>
      </c>
      <c r="J69" s="738">
        <f t="shared" si="106"/>
        <v>0</v>
      </c>
      <c r="K69" s="737">
        <f t="shared" si="107"/>
        <v>0</v>
      </c>
      <c r="L69" s="739">
        <f t="shared" si="108"/>
        <v>0</v>
      </c>
      <c r="M69" s="739">
        <f t="shared" si="109"/>
        <v>0</v>
      </c>
      <c r="N69" s="737">
        <f t="shared" si="110"/>
        <v>0</v>
      </c>
      <c r="O69" s="739">
        <f t="shared" si="111"/>
        <v>0</v>
      </c>
      <c r="P69" s="736">
        <f t="shared" si="112"/>
        <v>0</v>
      </c>
      <c r="Q69" s="737">
        <f t="shared" si="113"/>
        <v>0</v>
      </c>
      <c r="R69" s="739">
        <f t="shared" si="114"/>
        <v>0</v>
      </c>
      <c r="S69" s="738">
        <f t="shared" si="115"/>
        <v>0</v>
      </c>
      <c r="T69" s="737">
        <f t="shared" si="116"/>
        <v>0</v>
      </c>
      <c r="U69" s="739">
        <f t="shared" si="117"/>
        <v>0</v>
      </c>
      <c r="V69" s="738">
        <f t="shared" si="118"/>
        <v>0</v>
      </c>
      <c r="W69" s="1650"/>
      <c r="X69" s="1650"/>
      <c r="Y69" s="1650"/>
      <c r="Z69" s="1650"/>
      <c r="AA69" s="1650"/>
      <c r="AB69" s="1650"/>
      <c r="AC69" s="1650"/>
      <c r="AD69" s="1650"/>
      <c r="AE69" s="1650"/>
      <c r="AF69" s="1650"/>
      <c r="AG69" s="1650"/>
      <c r="AH69" s="1650"/>
      <c r="AI69" s="1650"/>
      <c r="AJ69" s="1650"/>
      <c r="AK69" s="1650"/>
      <c r="AL69" s="1650"/>
      <c r="AM69" s="1650"/>
      <c r="AN69" s="1650"/>
      <c r="AO69" s="1650"/>
      <c r="AP69" s="1650"/>
      <c r="AQ69" s="1650"/>
    </row>
    <row r="70" spans="1:43" s="35" customFormat="1" ht="15" x14ac:dyDescent="0.2">
      <c r="A70" s="976" t="s">
        <v>111</v>
      </c>
      <c r="B70" s="542" t="s">
        <v>17</v>
      </c>
      <c r="C70" s="335" t="s">
        <v>186</v>
      </c>
      <c r="D70" s="256">
        <f t="shared" si="102"/>
        <v>0</v>
      </c>
      <c r="E70" s="743">
        <f t="shared" si="103"/>
        <v>0</v>
      </c>
      <c r="F70" s="743">
        <f>I70+L70+O70+R70+U70</f>
        <v>0</v>
      </c>
      <c r="G70" s="347">
        <f t="shared" si="82"/>
        <v>0</v>
      </c>
      <c r="H70" s="588">
        <f>I70+J70</f>
        <v>0</v>
      </c>
      <c r="I70" s="741">
        <f t="shared" si="105"/>
        <v>0</v>
      </c>
      <c r="J70" s="729">
        <f t="shared" si="106"/>
        <v>0</v>
      </c>
      <c r="K70" s="588">
        <f t="shared" si="107"/>
        <v>0</v>
      </c>
      <c r="L70" s="741">
        <f t="shared" si="108"/>
        <v>0</v>
      </c>
      <c r="M70" s="729">
        <f t="shared" si="109"/>
        <v>0</v>
      </c>
      <c r="N70" s="588">
        <f t="shared" si="110"/>
        <v>0</v>
      </c>
      <c r="O70" s="741">
        <f t="shared" si="111"/>
        <v>0</v>
      </c>
      <c r="P70" s="740">
        <f t="shared" si="112"/>
        <v>0</v>
      </c>
      <c r="Q70" s="588">
        <f t="shared" si="113"/>
        <v>0</v>
      </c>
      <c r="R70" s="741">
        <f t="shared" si="114"/>
        <v>0</v>
      </c>
      <c r="S70" s="729">
        <f t="shared" si="115"/>
        <v>0</v>
      </c>
      <c r="T70" s="588">
        <f t="shared" si="116"/>
        <v>0</v>
      </c>
      <c r="U70" s="741">
        <f t="shared" si="117"/>
        <v>0</v>
      </c>
      <c r="V70" s="729">
        <f t="shared" si="118"/>
        <v>0</v>
      </c>
      <c r="W70" s="298"/>
      <c r="X70" s="298"/>
      <c r="Y70" s="298"/>
      <c r="Z70" s="298"/>
      <c r="AA70" s="298"/>
      <c r="AB70" s="298"/>
      <c r="AC70" s="298"/>
      <c r="AD70" s="298"/>
      <c r="AE70" s="298"/>
      <c r="AF70" s="298"/>
      <c r="AG70" s="298"/>
      <c r="AH70" s="298"/>
      <c r="AI70" s="298"/>
      <c r="AJ70" s="298"/>
      <c r="AK70" s="298"/>
      <c r="AL70" s="298"/>
      <c r="AM70" s="298"/>
      <c r="AN70" s="298"/>
      <c r="AO70" s="298"/>
      <c r="AP70" s="298"/>
      <c r="AQ70" s="298"/>
    </row>
    <row r="71" spans="1:43" s="35" customFormat="1" ht="15" x14ac:dyDescent="0.25">
      <c r="A71" s="977" t="s">
        <v>112</v>
      </c>
      <c r="B71" s="139" t="s">
        <v>109</v>
      </c>
      <c r="C71" s="48" t="s">
        <v>186</v>
      </c>
      <c r="D71" s="705">
        <f t="shared" si="102"/>
        <v>0</v>
      </c>
      <c r="E71" s="702">
        <f t="shared" si="103"/>
        <v>0</v>
      </c>
      <c r="F71" s="702">
        <f t="shared" si="103"/>
        <v>0</v>
      </c>
      <c r="G71" s="881">
        <f t="shared" si="82"/>
        <v>0</v>
      </c>
      <c r="H71" s="705">
        <f>I71+J71</f>
        <v>0</v>
      </c>
      <c r="I71" s="692">
        <f t="shared" si="105"/>
        <v>0</v>
      </c>
      <c r="J71" s="704">
        <f t="shared" si="106"/>
        <v>0</v>
      </c>
      <c r="K71" s="705">
        <f t="shared" si="107"/>
        <v>0</v>
      </c>
      <c r="L71" s="692">
        <f t="shared" si="108"/>
        <v>0</v>
      </c>
      <c r="M71" s="704">
        <f t="shared" si="109"/>
        <v>0</v>
      </c>
      <c r="N71" s="705">
        <f t="shared" si="110"/>
        <v>0</v>
      </c>
      <c r="O71" s="692">
        <f t="shared" si="111"/>
        <v>0</v>
      </c>
      <c r="P71" s="701">
        <f t="shared" si="112"/>
        <v>0</v>
      </c>
      <c r="Q71" s="705">
        <f t="shared" si="113"/>
        <v>0</v>
      </c>
      <c r="R71" s="692">
        <f t="shared" si="114"/>
        <v>0</v>
      </c>
      <c r="S71" s="704">
        <f t="shared" si="115"/>
        <v>0</v>
      </c>
      <c r="T71" s="705">
        <f t="shared" si="116"/>
        <v>0</v>
      </c>
      <c r="U71" s="692">
        <f t="shared" si="117"/>
        <v>0</v>
      </c>
      <c r="V71" s="704">
        <f t="shared" si="118"/>
        <v>0</v>
      </c>
      <c r="W71" s="298"/>
      <c r="X71" s="298"/>
      <c r="Y71" s="298"/>
      <c r="Z71" s="298"/>
      <c r="AA71" s="298"/>
      <c r="AB71" s="298"/>
      <c r="AC71" s="298"/>
      <c r="AD71" s="298"/>
      <c r="AE71" s="298"/>
      <c r="AF71" s="298"/>
      <c r="AG71" s="298"/>
      <c r="AH71" s="298"/>
      <c r="AI71" s="298"/>
      <c r="AJ71" s="298"/>
      <c r="AK71" s="298"/>
      <c r="AL71" s="298"/>
      <c r="AM71" s="298"/>
      <c r="AN71" s="298"/>
      <c r="AO71" s="298"/>
      <c r="AP71" s="298"/>
      <c r="AQ71" s="298"/>
    </row>
    <row r="72" spans="1:43" s="35" customFormat="1" ht="15" x14ac:dyDescent="0.2">
      <c r="A72" s="2514" t="s">
        <v>113</v>
      </c>
      <c r="B72" s="967" t="s">
        <v>172</v>
      </c>
      <c r="C72" s="326" t="s">
        <v>186</v>
      </c>
      <c r="D72" s="1626">
        <f t="shared" si="102"/>
        <v>0</v>
      </c>
      <c r="E72" s="1625">
        <f t="shared" si="103"/>
        <v>0</v>
      </c>
      <c r="F72" s="1625">
        <f t="shared" si="103"/>
        <v>0</v>
      </c>
      <c r="G72" s="1508">
        <f t="shared" si="82"/>
        <v>0</v>
      </c>
      <c r="H72" s="1626">
        <f>I72+J72</f>
        <v>0</v>
      </c>
      <c r="I72" s="739">
        <f t="shared" si="105"/>
        <v>0</v>
      </c>
      <c r="J72" s="738">
        <f t="shared" si="106"/>
        <v>0</v>
      </c>
      <c r="K72" s="1626">
        <f t="shared" si="107"/>
        <v>0</v>
      </c>
      <c r="L72" s="739">
        <f t="shared" si="108"/>
        <v>0</v>
      </c>
      <c r="M72" s="738">
        <f t="shared" si="109"/>
        <v>0</v>
      </c>
      <c r="N72" s="1626">
        <f t="shared" si="110"/>
        <v>0</v>
      </c>
      <c r="O72" s="739">
        <f t="shared" si="111"/>
        <v>0</v>
      </c>
      <c r="P72" s="736">
        <f t="shared" si="112"/>
        <v>0</v>
      </c>
      <c r="Q72" s="1626">
        <f t="shared" si="113"/>
        <v>0</v>
      </c>
      <c r="R72" s="739">
        <f t="shared" si="114"/>
        <v>0</v>
      </c>
      <c r="S72" s="738">
        <f t="shared" si="115"/>
        <v>0</v>
      </c>
      <c r="T72" s="1626">
        <f t="shared" si="116"/>
        <v>0</v>
      </c>
      <c r="U72" s="739">
        <f t="shared" si="117"/>
        <v>0</v>
      </c>
      <c r="V72" s="738">
        <f t="shared" si="118"/>
        <v>0</v>
      </c>
      <c r="W72" s="298"/>
      <c r="X72" s="298"/>
      <c r="Y72" s="298"/>
      <c r="Z72" s="298"/>
      <c r="AA72" s="298"/>
      <c r="AB72" s="298"/>
      <c r="AC72" s="298"/>
      <c r="AD72" s="298"/>
      <c r="AE72" s="298"/>
      <c r="AF72" s="298"/>
      <c r="AG72" s="298"/>
      <c r="AH72" s="298"/>
      <c r="AI72" s="298"/>
      <c r="AJ72" s="298"/>
      <c r="AK72" s="298"/>
      <c r="AL72" s="298"/>
      <c r="AM72" s="298"/>
      <c r="AN72" s="298"/>
      <c r="AO72" s="298"/>
      <c r="AP72" s="298"/>
      <c r="AQ72" s="298"/>
    </row>
    <row r="73" spans="1:43" s="35" customFormat="1" ht="15" x14ac:dyDescent="0.2">
      <c r="A73" s="970" t="s">
        <v>114</v>
      </c>
      <c r="B73" s="746" t="s">
        <v>3</v>
      </c>
      <c r="C73" s="48" t="s">
        <v>186</v>
      </c>
      <c r="D73" s="705">
        <f t="shared" si="102"/>
        <v>0</v>
      </c>
      <c r="E73" s="702">
        <f t="shared" si="103"/>
        <v>0</v>
      </c>
      <c r="F73" s="702">
        <f t="shared" si="103"/>
        <v>0</v>
      </c>
      <c r="G73" s="881">
        <f t="shared" si="82"/>
        <v>0</v>
      </c>
      <c r="H73" s="705">
        <f>I73+J73</f>
        <v>0</v>
      </c>
      <c r="I73" s="692">
        <f t="shared" si="105"/>
        <v>0</v>
      </c>
      <c r="J73" s="704">
        <f t="shared" si="106"/>
        <v>0</v>
      </c>
      <c r="K73" s="705">
        <f t="shared" si="107"/>
        <v>0</v>
      </c>
      <c r="L73" s="692">
        <f t="shared" si="108"/>
        <v>0</v>
      </c>
      <c r="M73" s="692">
        <f t="shared" si="109"/>
        <v>0</v>
      </c>
      <c r="N73" s="705">
        <f t="shared" si="110"/>
        <v>0</v>
      </c>
      <c r="O73" s="692">
        <f t="shared" si="111"/>
        <v>0</v>
      </c>
      <c r="P73" s="701">
        <f t="shared" si="112"/>
        <v>0</v>
      </c>
      <c r="Q73" s="705">
        <f t="shared" si="113"/>
        <v>0</v>
      </c>
      <c r="R73" s="692">
        <f t="shared" si="114"/>
        <v>0</v>
      </c>
      <c r="S73" s="704">
        <f t="shared" si="115"/>
        <v>0</v>
      </c>
      <c r="T73" s="705">
        <f t="shared" si="116"/>
        <v>0</v>
      </c>
      <c r="U73" s="692">
        <f t="shared" si="117"/>
        <v>0</v>
      </c>
      <c r="V73" s="704">
        <f t="shared" si="118"/>
        <v>0</v>
      </c>
      <c r="W73" s="298"/>
      <c r="X73" s="298"/>
      <c r="Y73" s="298"/>
      <c r="Z73" s="298"/>
      <c r="AA73" s="298"/>
      <c r="AB73" s="298"/>
      <c r="AC73" s="298"/>
      <c r="AD73" s="298"/>
      <c r="AE73" s="298"/>
      <c r="AF73" s="298"/>
      <c r="AG73" s="298"/>
      <c r="AH73" s="298"/>
      <c r="AI73" s="298"/>
      <c r="AJ73" s="298"/>
      <c r="AK73" s="298"/>
      <c r="AL73" s="298"/>
      <c r="AM73" s="298"/>
      <c r="AN73" s="298"/>
      <c r="AO73" s="298"/>
      <c r="AP73" s="298"/>
      <c r="AQ73" s="298"/>
    </row>
    <row r="74" spans="1:43" s="35" customFormat="1" ht="15.75" thickBot="1" x14ac:dyDescent="0.25">
      <c r="A74" s="980" t="s">
        <v>115</v>
      </c>
      <c r="B74" s="140" t="s">
        <v>28</v>
      </c>
      <c r="C74" s="327" t="s">
        <v>186</v>
      </c>
      <c r="D74" s="256">
        <f t="shared" si="102"/>
        <v>0</v>
      </c>
      <c r="E74" s="1621">
        <f t="shared" si="103"/>
        <v>0</v>
      </c>
      <c r="F74" s="1621">
        <f t="shared" si="103"/>
        <v>0</v>
      </c>
      <c r="G74" s="347">
        <f t="shared" si="82"/>
        <v>0</v>
      </c>
      <c r="H74" s="1622">
        <f>I74+J74</f>
        <v>0</v>
      </c>
      <c r="I74" s="2511">
        <f t="shared" si="105"/>
        <v>0</v>
      </c>
      <c r="J74" s="2512">
        <f t="shared" si="106"/>
        <v>0</v>
      </c>
      <c r="K74" s="1622">
        <f t="shared" si="107"/>
        <v>0</v>
      </c>
      <c r="L74" s="2511">
        <f t="shared" si="108"/>
        <v>0</v>
      </c>
      <c r="M74" s="2512">
        <f t="shared" si="109"/>
        <v>0</v>
      </c>
      <c r="N74" s="1622">
        <f t="shared" si="110"/>
        <v>0</v>
      </c>
      <c r="O74" s="2511">
        <f t="shared" si="111"/>
        <v>0</v>
      </c>
      <c r="P74" s="2513">
        <f t="shared" si="112"/>
        <v>0</v>
      </c>
      <c r="Q74" s="1622">
        <f t="shared" si="113"/>
        <v>0</v>
      </c>
      <c r="R74" s="2511">
        <f t="shared" si="114"/>
        <v>0</v>
      </c>
      <c r="S74" s="2512">
        <f t="shared" si="115"/>
        <v>0</v>
      </c>
      <c r="T74" s="1622">
        <f t="shared" si="116"/>
        <v>0</v>
      </c>
      <c r="U74" s="2511">
        <f t="shared" si="117"/>
        <v>0</v>
      </c>
      <c r="V74" s="2512">
        <f t="shared" si="118"/>
        <v>0</v>
      </c>
      <c r="W74" s="298"/>
      <c r="X74" s="298"/>
      <c r="Y74" s="298"/>
      <c r="Z74" s="298"/>
      <c r="AA74" s="298"/>
      <c r="AB74" s="298"/>
      <c r="AC74" s="298"/>
      <c r="AD74" s="298"/>
      <c r="AE74" s="298"/>
      <c r="AF74" s="298"/>
      <c r="AG74" s="298"/>
      <c r="AH74" s="298"/>
      <c r="AI74" s="298"/>
      <c r="AJ74" s="298"/>
      <c r="AK74" s="298"/>
      <c r="AL74" s="298"/>
      <c r="AM74" s="298"/>
      <c r="AN74" s="298"/>
      <c r="AO74" s="298"/>
      <c r="AP74" s="298"/>
      <c r="AQ74" s="298"/>
    </row>
    <row r="75" spans="1:43" s="1905" customFormat="1" x14ac:dyDescent="0.2">
      <c r="A75" s="2540"/>
      <c r="B75" s="2541"/>
      <c r="C75" s="2542"/>
      <c r="D75" s="2303"/>
      <c r="E75" s="2303"/>
      <c r="F75" s="2303"/>
      <c r="G75" s="2303"/>
      <c r="H75" s="2303"/>
      <c r="I75" s="2303"/>
      <c r="J75" s="2303"/>
      <c r="K75" s="2303"/>
      <c r="L75" s="2303"/>
      <c r="M75" s="2303"/>
      <c r="N75" s="2303"/>
      <c r="O75" s="2303"/>
      <c r="P75" s="2303"/>
      <c r="Q75" s="2303"/>
      <c r="R75" s="2303"/>
      <c r="S75" s="2303"/>
    </row>
    <row r="76" spans="1:43" x14ac:dyDescent="0.2">
      <c r="B76" s="2528" t="s">
        <v>798</v>
      </c>
    </row>
    <row r="77" spans="1:43" ht="15" x14ac:dyDescent="0.25">
      <c r="B77" s="10"/>
      <c r="C77" s="10"/>
      <c r="D77" s="41"/>
      <c r="E77" s="41"/>
      <c r="F77" s="41"/>
      <c r="G77" s="41"/>
      <c r="H77" s="41"/>
      <c r="I77" s="41"/>
      <c r="J77" s="41"/>
      <c r="K77" s="41"/>
      <c r="L77" s="41"/>
      <c r="M77" s="41"/>
      <c r="N77" s="41"/>
      <c r="O77" s="41"/>
      <c r="P77" s="41"/>
      <c r="Q77" s="41"/>
      <c r="R77" s="41"/>
      <c r="S77" s="41"/>
      <c r="V77" s="1656"/>
    </row>
    <row r="78" spans="1:43" ht="15.75" thickBot="1" x14ac:dyDescent="0.3">
      <c r="B78" s="533" t="s">
        <v>672</v>
      </c>
      <c r="C78" s="1667"/>
      <c r="D78" s="2409" t="s">
        <v>668</v>
      </c>
      <c r="E78" s="41"/>
      <c r="F78" s="41"/>
      <c r="H78" s="1641"/>
      <c r="I78" s="41"/>
      <c r="J78" s="41"/>
      <c r="K78" s="41"/>
      <c r="L78" s="41"/>
      <c r="M78" s="41"/>
      <c r="N78" s="41"/>
      <c r="O78" s="41"/>
      <c r="P78" s="41"/>
      <c r="Q78" s="41"/>
      <c r="R78" s="41"/>
      <c r="S78" s="41"/>
      <c r="V78" s="1726" t="s">
        <v>667</v>
      </c>
      <c r="AQ78" s="1609"/>
    </row>
    <row r="79" spans="1:43" ht="20.45" customHeight="1" thickBot="1" x14ac:dyDescent="0.25">
      <c r="A79" s="2835" t="s">
        <v>11</v>
      </c>
      <c r="B79" s="2837" t="s">
        <v>103</v>
      </c>
      <c r="C79" s="2892" t="s">
        <v>5</v>
      </c>
      <c r="D79" s="192"/>
      <c r="E79" s="212"/>
      <c r="F79" s="212"/>
      <c r="G79" s="212"/>
      <c r="H79" s="212"/>
      <c r="I79" s="212"/>
      <c r="J79" s="212"/>
      <c r="K79" s="212"/>
      <c r="L79" s="212"/>
      <c r="M79" s="212"/>
      <c r="N79" s="1606" t="s">
        <v>662</v>
      </c>
      <c r="O79" s="1606"/>
      <c r="P79" s="1606"/>
      <c r="Q79" s="1606"/>
      <c r="R79" s="1606" t="s">
        <v>594</v>
      </c>
      <c r="S79" s="1606"/>
      <c r="T79" s="1606"/>
      <c r="U79" s="1610">
        <f>$C$2-1</f>
        <v>2025</v>
      </c>
      <c r="V79" s="1612"/>
      <c r="W79" s="1642"/>
      <c r="X79" s="1642"/>
      <c r="Y79" s="1642"/>
      <c r="Z79" s="1642"/>
      <c r="AA79" s="1642"/>
      <c r="AB79" s="1642"/>
      <c r="AC79" s="1642"/>
      <c r="AD79" s="1642"/>
      <c r="AE79" s="1642"/>
      <c r="AF79" s="1642"/>
      <c r="AG79" s="1642"/>
      <c r="AH79" s="1642"/>
      <c r="AI79" s="1642"/>
      <c r="AJ79" s="1642"/>
      <c r="AK79" s="1642"/>
      <c r="AL79" s="1643"/>
      <c r="AM79" s="1643"/>
      <c r="AN79" s="1644"/>
      <c r="AQ79" s="1645"/>
    </row>
    <row r="80" spans="1:43" ht="19.899999999999999" customHeight="1" thickBot="1" x14ac:dyDescent="0.25">
      <c r="A80" s="2836"/>
      <c r="B80" s="2838"/>
      <c r="C80" s="2840"/>
      <c r="D80" s="2893" t="s">
        <v>99</v>
      </c>
      <c r="E80" s="2894"/>
      <c r="F80" s="2894"/>
      <c r="G80" s="2895"/>
      <c r="H80" s="3085" t="s">
        <v>283</v>
      </c>
      <c r="I80" s="3086"/>
      <c r="J80" s="3087"/>
      <c r="K80" s="2873" t="s">
        <v>680</v>
      </c>
      <c r="L80" s="2855"/>
      <c r="M80" s="2855"/>
      <c r="N80" s="2855"/>
      <c r="O80" s="2855"/>
      <c r="P80" s="2855"/>
      <c r="Q80" s="2855"/>
      <c r="R80" s="2855"/>
      <c r="S80" s="2855"/>
      <c r="T80" s="2855"/>
      <c r="U80" s="2855"/>
      <c r="V80" s="2856"/>
      <c r="W80" s="332"/>
      <c r="X80" s="332"/>
      <c r="Y80" s="332"/>
      <c r="Z80" s="332"/>
      <c r="AA80" s="332"/>
      <c r="AB80" s="332"/>
      <c r="AC80" s="332"/>
      <c r="AD80" s="332"/>
      <c r="AE80" s="332"/>
      <c r="AF80" s="332"/>
      <c r="AG80" s="332"/>
      <c r="AH80" s="332"/>
      <c r="AI80" s="332"/>
      <c r="AJ80" s="332"/>
      <c r="AK80" s="332"/>
      <c r="AL80" s="332"/>
      <c r="AM80" s="332"/>
      <c r="AN80" s="332"/>
      <c r="AO80" s="1651"/>
      <c r="AP80" s="1651"/>
      <c r="AQ80" s="1651"/>
    </row>
    <row r="81" spans="1:44" ht="48" customHeight="1" x14ac:dyDescent="0.2">
      <c r="A81" s="2836"/>
      <c r="B81" s="2838"/>
      <c r="C81" s="2840"/>
      <c r="D81" s="2850" t="s">
        <v>815</v>
      </c>
      <c r="E81" s="2896" t="s">
        <v>776</v>
      </c>
      <c r="F81" s="2818" t="s">
        <v>772</v>
      </c>
      <c r="G81" s="2897" t="s">
        <v>108</v>
      </c>
      <c r="H81" s="3088"/>
      <c r="I81" s="3089"/>
      <c r="J81" s="3090"/>
      <c r="K81" s="2898" t="str">
        <f>K8</f>
        <v>CT/CTZ</v>
      </c>
      <c r="L81" s="2857"/>
      <c r="M81" s="2858"/>
      <c r="N81" s="2859" t="str">
        <f>N8</f>
        <v>CT Cvartal</v>
      </c>
      <c r="O81" s="2860"/>
      <c r="P81" s="2861"/>
      <c r="Q81" s="2859" t="str">
        <f>Q8</f>
        <v>CT imobil/scară</v>
      </c>
      <c r="R81" s="2860"/>
      <c r="S81" s="2861"/>
      <c r="T81" s="2870" t="str">
        <f>T8</f>
        <v>CT alt tip...</v>
      </c>
      <c r="U81" s="2871"/>
      <c r="V81" s="2872"/>
      <c r="W81" s="332"/>
      <c r="X81" s="332"/>
      <c r="Y81" s="332"/>
      <c r="Z81" s="332"/>
      <c r="AA81" s="332"/>
      <c r="AB81" s="332"/>
      <c r="AC81" s="332"/>
      <c r="AD81" s="332"/>
      <c r="AE81" s="332"/>
      <c r="AF81" s="332"/>
      <c r="AG81" s="332"/>
      <c r="AH81" s="332"/>
      <c r="AI81" s="332"/>
      <c r="AJ81" s="332"/>
      <c r="AK81" s="332"/>
      <c r="AL81" s="332"/>
      <c r="AM81" s="332"/>
      <c r="AN81" s="332"/>
      <c r="AO81" s="1651"/>
      <c r="AP81" s="1651"/>
      <c r="AQ81" s="1651"/>
    </row>
    <row r="82" spans="1:44" ht="40.5" customHeight="1" thickBot="1" x14ac:dyDescent="0.25">
      <c r="A82" s="2836"/>
      <c r="B82" s="2838"/>
      <c r="C82" s="3073"/>
      <c r="D82" s="3076"/>
      <c r="E82" s="3074"/>
      <c r="F82" s="3092"/>
      <c r="G82" s="3078"/>
      <c r="H82" s="25" t="s">
        <v>12</v>
      </c>
      <c r="I82" s="27" t="s">
        <v>46</v>
      </c>
      <c r="J82" s="29" t="s">
        <v>47</v>
      </c>
      <c r="K82" s="25" t="s">
        <v>12</v>
      </c>
      <c r="L82" s="27" t="s">
        <v>46</v>
      </c>
      <c r="M82" s="28" t="s">
        <v>47</v>
      </c>
      <c r="N82" s="25" t="s">
        <v>12</v>
      </c>
      <c r="O82" s="27" t="s">
        <v>46</v>
      </c>
      <c r="P82" s="28" t="s">
        <v>47</v>
      </c>
      <c r="Q82" s="26" t="s">
        <v>12</v>
      </c>
      <c r="R82" s="27" t="s">
        <v>46</v>
      </c>
      <c r="S82" s="29" t="s">
        <v>47</v>
      </c>
      <c r="T82" s="25" t="s">
        <v>12</v>
      </c>
      <c r="U82" s="27" t="s">
        <v>46</v>
      </c>
      <c r="V82" s="28" t="s">
        <v>47</v>
      </c>
      <c r="W82" s="1205"/>
      <c r="X82" s="1205"/>
      <c r="Y82" s="1205"/>
      <c r="Z82" s="1646"/>
      <c r="AA82" s="1646"/>
      <c r="AB82" s="1646"/>
      <c r="AC82" s="1646"/>
      <c r="AD82" s="1646"/>
      <c r="AE82" s="1646"/>
      <c r="AF82" s="1646"/>
      <c r="AG82" s="1646"/>
      <c r="AH82" s="1646"/>
      <c r="AI82" s="1646"/>
      <c r="AJ82" s="1646"/>
      <c r="AK82" s="1646"/>
      <c r="AL82" s="1646"/>
      <c r="AM82" s="1646"/>
      <c r="AN82" s="1646"/>
      <c r="AO82" s="1647"/>
      <c r="AP82" s="1647"/>
      <c r="AQ82" s="1647"/>
    </row>
    <row r="83" spans="1:44" ht="13.5" thickBot="1" x14ac:dyDescent="0.25">
      <c r="A83" s="23">
        <v>0</v>
      </c>
      <c r="B83" s="24">
        <v>1</v>
      </c>
      <c r="C83" s="965">
        <v>2</v>
      </c>
      <c r="D83" s="750">
        <v>3</v>
      </c>
      <c r="E83" s="1547">
        <f t="shared" ref="E83:J83" si="119">D83+1</f>
        <v>4</v>
      </c>
      <c r="F83" s="1511">
        <f t="shared" si="119"/>
        <v>5</v>
      </c>
      <c r="G83" s="1510">
        <f t="shared" si="119"/>
        <v>6</v>
      </c>
      <c r="H83" s="750">
        <f t="shared" si="119"/>
        <v>7</v>
      </c>
      <c r="I83" s="2411">
        <f t="shared" si="119"/>
        <v>8</v>
      </c>
      <c r="J83" s="2412">
        <f t="shared" si="119"/>
        <v>9</v>
      </c>
      <c r="K83" s="2413">
        <f>J83+1</f>
        <v>10</v>
      </c>
      <c r="L83" s="1511">
        <f>K83+1</f>
        <v>11</v>
      </c>
      <c r="M83" s="2414">
        <f>L83+1</f>
        <v>12</v>
      </c>
      <c r="N83" s="750">
        <f t="shared" ref="N83:T83" si="120">M83+1</f>
        <v>13</v>
      </c>
      <c r="O83" s="2415">
        <f t="shared" si="120"/>
        <v>14</v>
      </c>
      <c r="P83" s="2414">
        <f t="shared" si="120"/>
        <v>15</v>
      </c>
      <c r="Q83" s="1646">
        <f t="shared" si="120"/>
        <v>16</v>
      </c>
      <c r="R83" s="2415">
        <f t="shared" si="120"/>
        <v>17</v>
      </c>
      <c r="S83" s="2415">
        <f t="shared" si="120"/>
        <v>18</v>
      </c>
      <c r="T83" s="750">
        <f t="shared" si="120"/>
        <v>19</v>
      </c>
      <c r="U83" s="1547">
        <f t="shared" ref="U83:V83" si="121">T83+1</f>
        <v>20</v>
      </c>
      <c r="V83" s="2416">
        <f t="shared" si="121"/>
        <v>21</v>
      </c>
      <c r="W83" s="1646"/>
      <c r="X83" s="1646"/>
      <c r="Y83" s="1646"/>
      <c r="Z83" s="1646"/>
      <c r="AA83" s="1646"/>
      <c r="AB83" s="1646"/>
      <c r="AC83" s="1646"/>
      <c r="AD83" s="1646"/>
      <c r="AE83" s="1646"/>
      <c r="AF83" s="1646"/>
      <c r="AG83" s="1646"/>
      <c r="AH83" s="1646"/>
      <c r="AI83" s="1646"/>
      <c r="AJ83" s="1646"/>
      <c r="AK83" s="1646"/>
      <c r="AL83" s="1646"/>
      <c r="AM83" s="1646"/>
      <c r="AN83" s="1646"/>
      <c r="AO83" s="1646"/>
      <c r="AP83" s="1646"/>
      <c r="AQ83" s="1646"/>
    </row>
    <row r="84" spans="1:44" ht="30" x14ac:dyDescent="0.2">
      <c r="A84" s="43"/>
      <c r="B84" s="33" t="s">
        <v>118</v>
      </c>
      <c r="C84" s="123" t="s">
        <v>186</v>
      </c>
      <c r="D84" s="588">
        <f t="shared" ref="D84:V84" si="122">D85+D100+D104+D105+D106+D107+D108</f>
        <v>0</v>
      </c>
      <c r="E84" s="721">
        <f t="shared" si="122"/>
        <v>0</v>
      </c>
      <c r="F84" s="589">
        <f t="shared" ref="F84:G84" si="123">F85+F100+F104+F105+F106+F107+F108</f>
        <v>0</v>
      </c>
      <c r="G84" s="591">
        <f t="shared" si="123"/>
        <v>0</v>
      </c>
      <c r="H84" s="590">
        <f t="shared" si="122"/>
        <v>0</v>
      </c>
      <c r="I84" s="721">
        <f t="shared" si="122"/>
        <v>0</v>
      </c>
      <c r="J84" s="719">
        <f t="shared" si="122"/>
        <v>0</v>
      </c>
      <c r="K84" s="588">
        <f t="shared" si="122"/>
        <v>0</v>
      </c>
      <c r="L84" s="589">
        <f t="shared" si="122"/>
        <v>0</v>
      </c>
      <c r="M84" s="721">
        <f t="shared" si="122"/>
        <v>0</v>
      </c>
      <c r="N84" s="588">
        <f t="shared" si="122"/>
        <v>0</v>
      </c>
      <c r="O84" s="589">
        <f t="shared" si="122"/>
        <v>0</v>
      </c>
      <c r="P84" s="719">
        <f t="shared" si="122"/>
        <v>0</v>
      </c>
      <c r="Q84" s="616">
        <f t="shared" si="122"/>
        <v>0</v>
      </c>
      <c r="R84" s="589">
        <f t="shared" si="122"/>
        <v>0</v>
      </c>
      <c r="S84" s="721">
        <f t="shared" si="122"/>
        <v>0</v>
      </c>
      <c r="T84" s="588">
        <f t="shared" si="122"/>
        <v>0</v>
      </c>
      <c r="U84" s="589">
        <f t="shared" si="122"/>
        <v>0</v>
      </c>
      <c r="V84" s="719">
        <f t="shared" si="122"/>
        <v>0</v>
      </c>
      <c r="W84" s="298"/>
      <c r="X84" s="298"/>
      <c r="Y84" s="298"/>
      <c r="Z84" s="298"/>
      <c r="AA84" s="298"/>
      <c r="AB84" s="298"/>
      <c r="AC84" s="298"/>
      <c r="AD84" s="298"/>
      <c r="AE84" s="298"/>
      <c r="AF84" s="298"/>
      <c r="AG84" s="298"/>
      <c r="AH84" s="298"/>
      <c r="AI84" s="298"/>
      <c r="AJ84" s="298"/>
      <c r="AK84" s="298"/>
      <c r="AL84" s="298"/>
      <c r="AM84" s="298"/>
      <c r="AN84" s="298"/>
      <c r="AO84" s="298"/>
      <c r="AP84" s="298"/>
      <c r="AQ84" s="298"/>
      <c r="AR84" s="1649"/>
    </row>
    <row r="85" spans="1:44" s="35" customFormat="1" ht="30" x14ac:dyDescent="0.2">
      <c r="A85" s="973" t="s">
        <v>86</v>
      </c>
      <c r="B85" s="34" t="s">
        <v>96</v>
      </c>
      <c r="C85" s="65" t="s">
        <v>186</v>
      </c>
      <c r="D85" s="689">
        <f>D86+D87+D88+D89+D99</f>
        <v>0</v>
      </c>
      <c r="E85" s="689">
        <f>E86+E87+E88+E89+E99</f>
        <v>0</v>
      </c>
      <c r="F85" s="689">
        <f t="shared" ref="F85:G85" si="124">F86+F87+F88+F89+F99</f>
        <v>0</v>
      </c>
      <c r="G85" s="881">
        <f t="shared" si="124"/>
        <v>0</v>
      </c>
      <c r="H85" s="712">
        <f t="shared" ref="H85:V85" si="125">H86+H87+H88+H89+H99</f>
        <v>0</v>
      </c>
      <c r="I85" s="689">
        <f t="shared" si="125"/>
        <v>0</v>
      </c>
      <c r="J85" s="702">
        <f t="shared" si="125"/>
        <v>0</v>
      </c>
      <c r="K85" s="700">
        <f t="shared" si="125"/>
        <v>0</v>
      </c>
      <c r="L85" s="689">
        <f t="shared" si="125"/>
        <v>0</v>
      </c>
      <c r="M85" s="881">
        <f t="shared" si="125"/>
        <v>0</v>
      </c>
      <c r="N85" s="712">
        <f t="shared" si="125"/>
        <v>0</v>
      </c>
      <c r="O85" s="689">
        <f t="shared" si="125"/>
        <v>0</v>
      </c>
      <c r="P85" s="1513">
        <f t="shared" si="125"/>
        <v>0</v>
      </c>
      <c r="Q85" s="881">
        <f>Q86+Q87+Q88+Q89+Q99</f>
        <v>0</v>
      </c>
      <c r="R85" s="689">
        <f t="shared" si="125"/>
        <v>0</v>
      </c>
      <c r="S85" s="881">
        <f t="shared" si="125"/>
        <v>0</v>
      </c>
      <c r="T85" s="712">
        <f t="shared" si="125"/>
        <v>0</v>
      </c>
      <c r="U85" s="689">
        <f t="shared" si="125"/>
        <v>0</v>
      </c>
      <c r="V85" s="1513">
        <f t="shared" si="125"/>
        <v>0</v>
      </c>
      <c r="W85" s="298"/>
      <c r="X85" s="298"/>
      <c r="Y85" s="298"/>
      <c r="Z85" s="298"/>
      <c r="AA85" s="298"/>
      <c r="AB85" s="298"/>
      <c r="AC85" s="298"/>
      <c r="AD85" s="298"/>
      <c r="AE85" s="298"/>
      <c r="AF85" s="298"/>
      <c r="AG85" s="298"/>
      <c r="AH85" s="298"/>
      <c r="AI85" s="298"/>
      <c r="AJ85" s="298"/>
      <c r="AK85" s="298"/>
      <c r="AL85" s="298"/>
      <c r="AM85" s="298"/>
      <c r="AN85" s="298"/>
      <c r="AO85" s="298"/>
      <c r="AP85" s="298"/>
      <c r="AQ85" s="298"/>
      <c r="AR85" s="1649"/>
    </row>
    <row r="86" spans="1:44" x14ac:dyDescent="0.2">
      <c r="A86" s="36" t="s">
        <v>81</v>
      </c>
      <c r="B86" s="37" t="s">
        <v>340</v>
      </c>
      <c r="C86" s="3" t="s">
        <v>186</v>
      </c>
      <c r="D86" s="703">
        <f t="shared" ref="D86:D99" si="126">D52</f>
        <v>0</v>
      </c>
      <c r="E86" s="694">
        <f>H86+K86+N86+Q86+T86</f>
        <v>0</v>
      </c>
      <c r="F86" s="692">
        <f>I86+L86+O86+R86+U86</f>
        <v>0</v>
      </c>
      <c r="G86" s="690">
        <f>E86-F86</f>
        <v>0</v>
      </c>
      <c r="H86" s="698">
        <f>IF(H52=0,0,H14-H511)</f>
        <v>0</v>
      </c>
      <c r="I86" s="692">
        <f t="shared" ref="I86:V86" si="127">IF(I52=0,0,I14-I511)</f>
        <v>0</v>
      </c>
      <c r="J86" s="694">
        <f t="shared" si="127"/>
        <v>0</v>
      </c>
      <c r="K86" s="698">
        <f t="shared" si="127"/>
        <v>0</v>
      </c>
      <c r="L86" s="692">
        <f t="shared" si="127"/>
        <v>0</v>
      </c>
      <c r="M86" s="694">
        <f t="shared" si="127"/>
        <v>0</v>
      </c>
      <c r="N86" s="698">
        <f t="shared" si="127"/>
        <v>0</v>
      </c>
      <c r="O86" s="692">
        <f t="shared" si="127"/>
        <v>0</v>
      </c>
      <c r="P86" s="694">
        <f t="shared" si="127"/>
        <v>0</v>
      </c>
      <c r="Q86" s="698">
        <f t="shared" si="127"/>
        <v>0</v>
      </c>
      <c r="R86" s="692">
        <f t="shared" si="127"/>
        <v>0</v>
      </c>
      <c r="S86" s="694">
        <f t="shared" si="127"/>
        <v>0</v>
      </c>
      <c r="T86" s="698">
        <f t="shared" si="127"/>
        <v>0</v>
      </c>
      <c r="U86" s="692">
        <f t="shared" si="127"/>
        <v>0</v>
      </c>
      <c r="V86" s="707">
        <f t="shared" si="127"/>
        <v>0</v>
      </c>
      <c r="W86" s="1650"/>
      <c r="X86" s="1650"/>
      <c r="Y86" s="1650"/>
      <c r="Z86" s="1650"/>
      <c r="AA86" s="1650"/>
      <c r="AB86" s="1650"/>
      <c r="AC86" s="1650"/>
      <c r="AD86" s="1650"/>
      <c r="AE86" s="1650"/>
      <c r="AF86" s="1650"/>
      <c r="AG86" s="1650"/>
      <c r="AH86" s="1650"/>
      <c r="AI86" s="1650"/>
      <c r="AJ86" s="1650"/>
      <c r="AK86" s="1650"/>
      <c r="AL86" s="1650"/>
      <c r="AM86" s="1650"/>
      <c r="AN86" s="1650"/>
      <c r="AO86" s="1650"/>
      <c r="AP86" s="1650"/>
      <c r="AQ86" s="1650"/>
      <c r="AR86" s="1649"/>
    </row>
    <row r="87" spans="1:44" ht="25.5" x14ac:dyDescent="0.2">
      <c r="A87" s="36" t="s">
        <v>82</v>
      </c>
      <c r="B87" s="37" t="s">
        <v>31</v>
      </c>
      <c r="C87" s="3" t="s">
        <v>186</v>
      </c>
      <c r="D87" s="703">
        <f t="shared" si="126"/>
        <v>0</v>
      </c>
      <c r="E87" s="694">
        <f t="shared" ref="E87:F99" si="128">H87+K87+N87+Q87+T87</f>
        <v>0</v>
      </c>
      <c r="F87" s="692">
        <f t="shared" si="128"/>
        <v>0</v>
      </c>
      <c r="G87" s="690">
        <f t="shared" ref="G87:G108" si="129">E87-F87</f>
        <v>0</v>
      </c>
      <c r="H87" s="698">
        <f t="shared" ref="H87:V87" si="130">IF(H53=0,0,H15-H512)</f>
        <v>0</v>
      </c>
      <c r="I87" s="692">
        <f t="shared" si="130"/>
        <v>0</v>
      </c>
      <c r="J87" s="694">
        <f t="shared" si="130"/>
        <v>0</v>
      </c>
      <c r="K87" s="698">
        <f t="shared" si="130"/>
        <v>0</v>
      </c>
      <c r="L87" s="692">
        <f t="shared" si="130"/>
        <v>0</v>
      </c>
      <c r="M87" s="694">
        <f t="shared" si="130"/>
        <v>0</v>
      </c>
      <c r="N87" s="698">
        <f t="shared" si="130"/>
        <v>0</v>
      </c>
      <c r="O87" s="692">
        <f t="shared" si="130"/>
        <v>0</v>
      </c>
      <c r="P87" s="694">
        <f t="shared" si="130"/>
        <v>0</v>
      </c>
      <c r="Q87" s="698">
        <f t="shared" si="130"/>
        <v>0</v>
      </c>
      <c r="R87" s="692">
        <f t="shared" si="130"/>
        <v>0</v>
      </c>
      <c r="S87" s="694">
        <f t="shared" si="130"/>
        <v>0</v>
      </c>
      <c r="T87" s="698">
        <f t="shared" si="130"/>
        <v>0</v>
      </c>
      <c r="U87" s="692">
        <f t="shared" si="130"/>
        <v>0</v>
      </c>
      <c r="V87" s="707">
        <f t="shared" si="130"/>
        <v>0</v>
      </c>
      <c r="W87" s="1650"/>
      <c r="X87" s="1650"/>
      <c r="Y87" s="1650"/>
      <c r="Z87" s="1650"/>
      <c r="AA87" s="1650"/>
      <c r="AB87" s="1650"/>
      <c r="AC87" s="1650"/>
      <c r="AD87" s="1650"/>
      <c r="AE87" s="1650"/>
      <c r="AF87" s="1650"/>
      <c r="AG87" s="1650"/>
      <c r="AH87" s="1650"/>
      <c r="AI87" s="1650"/>
      <c r="AJ87" s="1650"/>
      <c r="AK87" s="1650"/>
      <c r="AL87" s="1650"/>
      <c r="AM87" s="1650"/>
      <c r="AN87" s="1650"/>
      <c r="AO87" s="1650"/>
      <c r="AP87" s="1650"/>
      <c r="AQ87" s="1650"/>
      <c r="AR87" s="1649"/>
    </row>
    <row r="88" spans="1:44" ht="38.25" x14ac:dyDescent="0.2">
      <c r="A88" s="36" t="s">
        <v>83</v>
      </c>
      <c r="B88" s="37" t="s">
        <v>25</v>
      </c>
      <c r="C88" s="3" t="s">
        <v>186</v>
      </c>
      <c r="D88" s="703">
        <f t="shared" si="126"/>
        <v>0</v>
      </c>
      <c r="E88" s="694">
        <f t="shared" si="128"/>
        <v>0</v>
      </c>
      <c r="F88" s="692">
        <f t="shared" si="128"/>
        <v>0</v>
      </c>
      <c r="G88" s="690">
        <f>E88-F88</f>
        <v>0</v>
      </c>
      <c r="H88" s="698">
        <f t="shared" ref="H88:V88" si="131">IF(H54=0,0,H16-H513)</f>
        <v>0</v>
      </c>
      <c r="I88" s="692">
        <f t="shared" si="131"/>
        <v>0</v>
      </c>
      <c r="J88" s="694">
        <f t="shared" si="131"/>
        <v>0</v>
      </c>
      <c r="K88" s="698">
        <f t="shared" si="131"/>
        <v>0</v>
      </c>
      <c r="L88" s="692">
        <f t="shared" si="131"/>
        <v>0</v>
      </c>
      <c r="M88" s="694">
        <f t="shared" si="131"/>
        <v>0</v>
      </c>
      <c r="N88" s="698">
        <f t="shared" si="131"/>
        <v>0</v>
      </c>
      <c r="O88" s="692">
        <f t="shared" si="131"/>
        <v>0</v>
      </c>
      <c r="P88" s="694">
        <f t="shared" si="131"/>
        <v>0</v>
      </c>
      <c r="Q88" s="698">
        <f t="shared" si="131"/>
        <v>0</v>
      </c>
      <c r="R88" s="692">
        <f t="shared" si="131"/>
        <v>0</v>
      </c>
      <c r="S88" s="694">
        <f t="shared" si="131"/>
        <v>0</v>
      </c>
      <c r="T88" s="698">
        <f t="shared" si="131"/>
        <v>0</v>
      </c>
      <c r="U88" s="692">
        <f t="shared" si="131"/>
        <v>0</v>
      </c>
      <c r="V88" s="707">
        <f t="shared" si="131"/>
        <v>0</v>
      </c>
      <c r="W88" s="1650"/>
      <c r="X88" s="1650"/>
      <c r="Y88" s="1650"/>
      <c r="Z88" s="1650"/>
      <c r="AA88" s="1650"/>
      <c r="AB88" s="1650"/>
      <c r="AC88" s="1650"/>
      <c r="AD88" s="1650"/>
      <c r="AE88" s="1650"/>
      <c r="AF88" s="1650"/>
      <c r="AG88" s="1650"/>
      <c r="AH88" s="1650"/>
      <c r="AI88" s="1650"/>
      <c r="AJ88" s="1650"/>
      <c r="AK88" s="1650"/>
      <c r="AL88" s="1650"/>
      <c r="AM88" s="1650"/>
      <c r="AN88" s="1650"/>
      <c r="AO88" s="1650"/>
      <c r="AP88" s="1650"/>
      <c r="AQ88" s="1650"/>
      <c r="AR88" s="1649"/>
    </row>
    <row r="89" spans="1:44" x14ac:dyDescent="0.2">
      <c r="A89" s="36" t="s">
        <v>116</v>
      </c>
      <c r="B89" s="37" t="s">
        <v>32</v>
      </c>
      <c r="C89" s="3" t="s">
        <v>186</v>
      </c>
      <c r="D89" s="703">
        <f t="shared" si="126"/>
        <v>0</v>
      </c>
      <c r="E89" s="694">
        <f t="shared" si="128"/>
        <v>0</v>
      </c>
      <c r="F89" s="692">
        <f t="shared" si="128"/>
        <v>0</v>
      </c>
      <c r="G89" s="690">
        <f t="shared" si="129"/>
        <v>0</v>
      </c>
      <c r="H89" s="698">
        <f t="shared" ref="H89:V89" si="132">SUM(H90,H92:H97)</f>
        <v>0</v>
      </c>
      <c r="I89" s="692">
        <f t="shared" si="132"/>
        <v>0</v>
      </c>
      <c r="J89" s="707">
        <f t="shared" si="132"/>
        <v>0</v>
      </c>
      <c r="K89" s="698">
        <f t="shared" si="132"/>
        <v>0</v>
      </c>
      <c r="L89" s="692">
        <f t="shared" si="132"/>
        <v>0</v>
      </c>
      <c r="M89" s="690">
        <f t="shared" si="132"/>
        <v>0</v>
      </c>
      <c r="N89" s="698">
        <f t="shared" si="132"/>
        <v>0</v>
      </c>
      <c r="O89" s="692">
        <f t="shared" si="132"/>
        <v>0</v>
      </c>
      <c r="P89" s="707">
        <f t="shared" si="132"/>
        <v>0</v>
      </c>
      <c r="Q89" s="690">
        <f t="shared" si="132"/>
        <v>0</v>
      </c>
      <c r="R89" s="692">
        <f t="shared" si="132"/>
        <v>0</v>
      </c>
      <c r="S89" s="690">
        <f t="shared" si="132"/>
        <v>0</v>
      </c>
      <c r="T89" s="698">
        <f t="shared" si="132"/>
        <v>0</v>
      </c>
      <c r="U89" s="692">
        <f t="shared" si="132"/>
        <v>0</v>
      </c>
      <c r="V89" s="707">
        <f t="shared" si="132"/>
        <v>0</v>
      </c>
      <c r="W89" s="1650"/>
      <c r="X89" s="1650"/>
      <c r="Y89" s="1650"/>
      <c r="Z89" s="1650"/>
      <c r="AA89" s="1650"/>
      <c r="AB89" s="1650"/>
      <c r="AC89" s="1650"/>
      <c r="AD89" s="1650"/>
      <c r="AE89" s="1650"/>
      <c r="AF89" s="1650"/>
      <c r="AG89" s="1650"/>
      <c r="AH89" s="1650"/>
      <c r="AI89" s="1650"/>
      <c r="AJ89" s="1650"/>
      <c r="AK89" s="1650"/>
      <c r="AL89" s="1650"/>
      <c r="AM89" s="1650"/>
      <c r="AN89" s="1650"/>
      <c r="AO89" s="1650"/>
      <c r="AP89" s="1650"/>
      <c r="AQ89" s="1650"/>
      <c r="AR89" s="1649"/>
    </row>
    <row r="90" spans="1:44" x14ac:dyDescent="0.2">
      <c r="A90" s="36"/>
      <c r="B90" s="38" t="s">
        <v>339</v>
      </c>
      <c r="C90" s="3" t="s">
        <v>186</v>
      </c>
      <c r="D90" s="703">
        <f t="shared" si="126"/>
        <v>0</v>
      </c>
      <c r="E90" s="694">
        <f t="shared" si="128"/>
        <v>0</v>
      </c>
      <c r="F90" s="692">
        <f t="shared" si="128"/>
        <v>0</v>
      </c>
      <c r="G90" s="690">
        <f t="shared" si="129"/>
        <v>0</v>
      </c>
      <c r="H90" s="698">
        <f>IF(H56=0,0,H18-H56)</f>
        <v>0</v>
      </c>
      <c r="I90" s="692">
        <f>IF(I56=0,0,I18-I56)</f>
        <v>0</v>
      </c>
      <c r="J90" s="694">
        <f t="shared" ref="J90:V90" si="133">IF(J56=0,0,J18-J56)</f>
        <v>0</v>
      </c>
      <c r="K90" s="698">
        <f t="shared" si="133"/>
        <v>0</v>
      </c>
      <c r="L90" s="692">
        <f t="shared" si="133"/>
        <v>0</v>
      </c>
      <c r="M90" s="694">
        <f t="shared" si="133"/>
        <v>0</v>
      </c>
      <c r="N90" s="698">
        <f t="shared" si="133"/>
        <v>0</v>
      </c>
      <c r="O90" s="692">
        <f t="shared" si="133"/>
        <v>0</v>
      </c>
      <c r="P90" s="694">
        <f t="shared" si="133"/>
        <v>0</v>
      </c>
      <c r="Q90" s="698">
        <f t="shared" si="133"/>
        <v>0</v>
      </c>
      <c r="R90" s="692">
        <f t="shared" si="133"/>
        <v>0</v>
      </c>
      <c r="S90" s="694">
        <f t="shared" si="133"/>
        <v>0</v>
      </c>
      <c r="T90" s="698">
        <f t="shared" si="133"/>
        <v>0</v>
      </c>
      <c r="U90" s="692">
        <f t="shared" si="133"/>
        <v>0</v>
      </c>
      <c r="V90" s="707">
        <f t="shared" si="133"/>
        <v>0</v>
      </c>
      <c r="W90" s="1650"/>
      <c r="X90" s="1650"/>
      <c r="Y90" s="1650"/>
      <c r="Z90" s="1650"/>
      <c r="AA90" s="1650"/>
      <c r="AB90" s="1650"/>
      <c r="AC90" s="1650"/>
      <c r="AD90" s="1650"/>
      <c r="AE90" s="1650"/>
      <c r="AF90" s="1650"/>
      <c r="AG90" s="1650"/>
      <c r="AH90" s="1650"/>
      <c r="AI90" s="1650"/>
      <c r="AJ90" s="1650"/>
      <c r="AK90" s="1650"/>
      <c r="AL90" s="1650"/>
      <c r="AM90" s="1650"/>
      <c r="AN90" s="1650"/>
      <c r="AO90" s="1650"/>
      <c r="AP90" s="1650"/>
      <c r="AQ90" s="1650"/>
      <c r="AR90" s="1649"/>
    </row>
    <row r="91" spans="1:44" ht="38.25" x14ac:dyDescent="0.2">
      <c r="A91" s="36"/>
      <c r="B91" s="348" t="s">
        <v>93</v>
      </c>
      <c r="C91" s="3" t="s">
        <v>186</v>
      </c>
      <c r="D91" s="703">
        <f t="shared" si="126"/>
        <v>0</v>
      </c>
      <c r="E91" s="694">
        <f t="shared" si="128"/>
        <v>0</v>
      </c>
      <c r="F91" s="692">
        <f>I91+L91+O91+R91+U91</f>
        <v>0</v>
      </c>
      <c r="G91" s="690">
        <f t="shared" si="129"/>
        <v>0</v>
      </c>
      <c r="H91" s="698">
        <f t="shared" ref="H91:H99" si="134">IF(H57=0,0,H19-H57)</f>
        <v>0</v>
      </c>
      <c r="I91" s="692">
        <f t="shared" ref="I91:V91" si="135">IF(I57=0,0,I19-I57)</f>
        <v>0</v>
      </c>
      <c r="J91" s="694">
        <f t="shared" si="135"/>
        <v>0</v>
      </c>
      <c r="K91" s="698">
        <f t="shared" si="135"/>
        <v>0</v>
      </c>
      <c r="L91" s="692">
        <f t="shared" si="135"/>
        <v>0</v>
      </c>
      <c r="M91" s="694">
        <f t="shared" si="135"/>
        <v>0</v>
      </c>
      <c r="N91" s="698">
        <f t="shared" si="135"/>
        <v>0</v>
      </c>
      <c r="O91" s="692">
        <f t="shared" si="135"/>
        <v>0</v>
      </c>
      <c r="P91" s="694">
        <f t="shared" si="135"/>
        <v>0</v>
      </c>
      <c r="Q91" s="698">
        <f t="shared" si="135"/>
        <v>0</v>
      </c>
      <c r="R91" s="692">
        <f t="shared" si="135"/>
        <v>0</v>
      </c>
      <c r="S91" s="694">
        <f t="shared" si="135"/>
        <v>0</v>
      </c>
      <c r="T91" s="698">
        <f t="shared" si="135"/>
        <v>0</v>
      </c>
      <c r="U91" s="692">
        <f t="shared" si="135"/>
        <v>0</v>
      </c>
      <c r="V91" s="707">
        <f t="shared" si="135"/>
        <v>0</v>
      </c>
      <c r="W91" s="1650"/>
      <c r="X91" s="1650"/>
      <c r="Y91" s="1650"/>
      <c r="Z91" s="1650"/>
      <c r="AA91" s="1650"/>
      <c r="AB91" s="1650"/>
      <c r="AC91" s="1650"/>
      <c r="AD91" s="1650"/>
      <c r="AE91" s="1650"/>
      <c r="AF91" s="1650"/>
      <c r="AG91" s="1650"/>
      <c r="AH91" s="1650"/>
      <c r="AI91" s="1650"/>
      <c r="AJ91" s="1650"/>
      <c r="AK91" s="1650"/>
      <c r="AL91" s="1650"/>
      <c r="AM91" s="1650"/>
      <c r="AN91" s="1650"/>
      <c r="AO91" s="1650"/>
      <c r="AP91" s="1650"/>
      <c r="AQ91" s="1650"/>
      <c r="AR91" s="1649"/>
    </row>
    <row r="92" spans="1:44" x14ac:dyDescent="0.2">
      <c r="A92" s="36"/>
      <c r="B92" s="38" t="s">
        <v>26</v>
      </c>
      <c r="C92" s="3" t="s">
        <v>186</v>
      </c>
      <c r="D92" s="703">
        <f t="shared" si="126"/>
        <v>0</v>
      </c>
      <c r="E92" s="694">
        <f t="shared" si="128"/>
        <v>0</v>
      </c>
      <c r="F92" s="692">
        <f t="shared" si="128"/>
        <v>0</v>
      </c>
      <c r="G92" s="690">
        <f t="shared" si="129"/>
        <v>0</v>
      </c>
      <c r="H92" s="698">
        <f t="shared" si="134"/>
        <v>0</v>
      </c>
      <c r="I92" s="692">
        <f t="shared" ref="I92:V92" si="136">IF(I58=0,0,I20-I58)</f>
        <v>0</v>
      </c>
      <c r="J92" s="694">
        <f t="shared" si="136"/>
        <v>0</v>
      </c>
      <c r="K92" s="698">
        <f t="shared" si="136"/>
        <v>0</v>
      </c>
      <c r="L92" s="692">
        <f t="shared" si="136"/>
        <v>0</v>
      </c>
      <c r="M92" s="694">
        <f t="shared" si="136"/>
        <v>0</v>
      </c>
      <c r="N92" s="698">
        <f t="shared" si="136"/>
        <v>0</v>
      </c>
      <c r="O92" s="692">
        <f t="shared" si="136"/>
        <v>0</v>
      </c>
      <c r="P92" s="694">
        <f t="shared" si="136"/>
        <v>0</v>
      </c>
      <c r="Q92" s="698">
        <f t="shared" si="136"/>
        <v>0</v>
      </c>
      <c r="R92" s="692">
        <f t="shared" si="136"/>
        <v>0</v>
      </c>
      <c r="S92" s="694">
        <f t="shared" si="136"/>
        <v>0</v>
      </c>
      <c r="T92" s="698">
        <f t="shared" si="136"/>
        <v>0</v>
      </c>
      <c r="U92" s="692">
        <f t="shared" si="136"/>
        <v>0</v>
      </c>
      <c r="V92" s="707">
        <f t="shared" si="136"/>
        <v>0</v>
      </c>
      <c r="W92" s="1650"/>
      <c r="X92" s="1650"/>
      <c r="Y92" s="1650"/>
      <c r="Z92" s="1650"/>
      <c r="AA92" s="1650"/>
      <c r="AB92" s="1650"/>
      <c r="AC92" s="1650"/>
      <c r="AD92" s="1650"/>
      <c r="AE92" s="1650"/>
      <c r="AF92" s="1650"/>
      <c r="AG92" s="1650"/>
      <c r="AH92" s="1650"/>
      <c r="AI92" s="1650"/>
      <c r="AJ92" s="1650"/>
      <c r="AK92" s="1650"/>
      <c r="AL92" s="1650"/>
      <c r="AM92" s="1650"/>
      <c r="AN92" s="1650"/>
      <c r="AO92" s="1650"/>
      <c r="AP92" s="1650"/>
      <c r="AQ92" s="1650"/>
      <c r="AR92" s="1649"/>
    </row>
    <row r="93" spans="1:44" x14ac:dyDescent="0.2">
      <c r="A93" s="36"/>
      <c r="B93" s="38" t="s">
        <v>33</v>
      </c>
      <c r="C93" s="3" t="s">
        <v>186</v>
      </c>
      <c r="D93" s="703">
        <f t="shared" si="126"/>
        <v>0</v>
      </c>
      <c r="E93" s="694">
        <f t="shared" si="128"/>
        <v>0</v>
      </c>
      <c r="F93" s="692">
        <f>I93+L93+O93+R93+U93</f>
        <v>0</v>
      </c>
      <c r="G93" s="690">
        <f t="shared" si="129"/>
        <v>0</v>
      </c>
      <c r="H93" s="698">
        <f t="shared" si="134"/>
        <v>0</v>
      </c>
      <c r="I93" s="692">
        <f t="shared" ref="I93:V93" si="137">IF(I59=0,0,I21-I59)</f>
        <v>0</v>
      </c>
      <c r="J93" s="694">
        <f t="shared" si="137"/>
        <v>0</v>
      </c>
      <c r="K93" s="698">
        <f t="shared" si="137"/>
        <v>0</v>
      </c>
      <c r="L93" s="692">
        <f t="shared" si="137"/>
        <v>0</v>
      </c>
      <c r="M93" s="694">
        <f t="shared" si="137"/>
        <v>0</v>
      </c>
      <c r="N93" s="698">
        <f t="shared" si="137"/>
        <v>0</v>
      </c>
      <c r="O93" s="692">
        <f t="shared" si="137"/>
        <v>0</v>
      </c>
      <c r="P93" s="694">
        <f t="shared" si="137"/>
        <v>0</v>
      </c>
      <c r="Q93" s="698">
        <f t="shared" si="137"/>
        <v>0</v>
      </c>
      <c r="R93" s="692">
        <f t="shared" si="137"/>
        <v>0</v>
      </c>
      <c r="S93" s="694">
        <f t="shared" si="137"/>
        <v>0</v>
      </c>
      <c r="T93" s="698">
        <f t="shared" si="137"/>
        <v>0</v>
      </c>
      <c r="U93" s="692">
        <f t="shared" si="137"/>
        <v>0</v>
      </c>
      <c r="V93" s="707">
        <f t="shared" si="137"/>
        <v>0</v>
      </c>
      <c r="W93" s="1650"/>
      <c r="X93" s="1650"/>
      <c r="Y93" s="1650"/>
      <c r="Z93" s="1650"/>
      <c r="AA93" s="1650"/>
      <c r="AB93" s="1650"/>
      <c r="AC93" s="1650"/>
      <c r="AD93" s="1650"/>
      <c r="AE93" s="1650"/>
      <c r="AF93" s="1650"/>
      <c r="AG93" s="1650"/>
      <c r="AH93" s="1650"/>
      <c r="AI93" s="1650"/>
      <c r="AJ93" s="1650"/>
      <c r="AK93" s="1650"/>
      <c r="AL93" s="1650"/>
      <c r="AM93" s="1650"/>
      <c r="AN93" s="1650"/>
      <c r="AO93" s="1650"/>
      <c r="AP93" s="1650"/>
      <c r="AQ93" s="1650"/>
      <c r="AR93" s="1649"/>
    </row>
    <row r="94" spans="1:44" x14ac:dyDescent="0.2">
      <c r="A94" s="36"/>
      <c r="B94" s="38" t="s">
        <v>89</v>
      </c>
      <c r="C94" s="3" t="s">
        <v>186</v>
      </c>
      <c r="D94" s="703">
        <f t="shared" si="126"/>
        <v>0</v>
      </c>
      <c r="E94" s="694">
        <f t="shared" si="128"/>
        <v>0</v>
      </c>
      <c r="F94" s="692">
        <f t="shared" si="128"/>
        <v>0</v>
      </c>
      <c r="G94" s="690">
        <f t="shared" si="129"/>
        <v>0</v>
      </c>
      <c r="H94" s="698">
        <f t="shared" si="134"/>
        <v>0</v>
      </c>
      <c r="I94" s="692">
        <f t="shared" ref="I94:V94" si="138">IF(I60=0,0,I22-I60)</f>
        <v>0</v>
      </c>
      <c r="J94" s="694">
        <f t="shared" si="138"/>
        <v>0</v>
      </c>
      <c r="K94" s="698">
        <f t="shared" si="138"/>
        <v>0</v>
      </c>
      <c r="L94" s="692">
        <f t="shared" si="138"/>
        <v>0</v>
      </c>
      <c r="M94" s="694">
        <f t="shared" si="138"/>
        <v>0</v>
      </c>
      <c r="N94" s="698">
        <f t="shared" si="138"/>
        <v>0</v>
      </c>
      <c r="O94" s="692">
        <f t="shared" si="138"/>
        <v>0</v>
      </c>
      <c r="P94" s="694">
        <f t="shared" si="138"/>
        <v>0</v>
      </c>
      <c r="Q94" s="698">
        <f t="shared" si="138"/>
        <v>0</v>
      </c>
      <c r="R94" s="692">
        <f t="shared" si="138"/>
        <v>0</v>
      </c>
      <c r="S94" s="694">
        <f t="shared" si="138"/>
        <v>0</v>
      </c>
      <c r="T94" s="698">
        <f t="shared" si="138"/>
        <v>0</v>
      </c>
      <c r="U94" s="692">
        <f t="shared" si="138"/>
        <v>0</v>
      </c>
      <c r="V94" s="707">
        <f t="shared" si="138"/>
        <v>0</v>
      </c>
      <c r="W94" s="1650"/>
      <c r="X94" s="1650"/>
      <c r="Y94" s="1650"/>
      <c r="Z94" s="1650"/>
      <c r="AA94" s="1650"/>
      <c r="AB94" s="1650"/>
      <c r="AC94" s="1650"/>
      <c r="AD94" s="1650"/>
      <c r="AE94" s="1650"/>
      <c r="AF94" s="1650"/>
      <c r="AG94" s="1650"/>
      <c r="AH94" s="1650"/>
      <c r="AI94" s="1650"/>
      <c r="AJ94" s="1650"/>
      <c r="AK94" s="1650"/>
      <c r="AL94" s="1650"/>
      <c r="AM94" s="1650"/>
      <c r="AN94" s="1650"/>
      <c r="AO94" s="1650"/>
      <c r="AP94" s="1650"/>
      <c r="AQ94" s="1650"/>
      <c r="AR94" s="1649"/>
    </row>
    <row r="95" spans="1:44" x14ac:dyDescent="0.2">
      <c r="A95" s="36"/>
      <c r="B95" s="38" t="s">
        <v>0</v>
      </c>
      <c r="C95" s="3" t="s">
        <v>186</v>
      </c>
      <c r="D95" s="703">
        <f t="shared" si="126"/>
        <v>0</v>
      </c>
      <c r="E95" s="694">
        <f t="shared" si="128"/>
        <v>0</v>
      </c>
      <c r="F95" s="692">
        <f t="shared" si="128"/>
        <v>0</v>
      </c>
      <c r="G95" s="690">
        <f>E95-F95</f>
        <v>0</v>
      </c>
      <c r="H95" s="698">
        <f t="shared" si="134"/>
        <v>0</v>
      </c>
      <c r="I95" s="692">
        <f t="shared" ref="I95:V95" si="139">IF(I61=0,0,I23-I61)</f>
        <v>0</v>
      </c>
      <c r="J95" s="694">
        <f t="shared" si="139"/>
        <v>0</v>
      </c>
      <c r="K95" s="698">
        <f t="shared" si="139"/>
        <v>0</v>
      </c>
      <c r="L95" s="692">
        <f t="shared" si="139"/>
        <v>0</v>
      </c>
      <c r="M95" s="694">
        <f t="shared" si="139"/>
        <v>0</v>
      </c>
      <c r="N95" s="698">
        <f t="shared" si="139"/>
        <v>0</v>
      </c>
      <c r="O95" s="692">
        <f t="shared" si="139"/>
        <v>0</v>
      </c>
      <c r="P95" s="694">
        <f t="shared" si="139"/>
        <v>0</v>
      </c>
      <c r="Q95" s="698">
        <f t="shared" si="139"/>
        <v>0</v>
      </c>
      <c r="R95" s="692">
        <f t="shared" si="139"/>
        <v>0</v>
      </c>
      <c r="S95" s="694">
        <f t="shared" si="139"/>
        <v>0</v>
      </c>
      <c r="T95" s="698">
        <f t="shared" si="139"/>
        <v>0</v>
      </c>
      <c r="U95" s="692">
        <f t="shared" si="139"/>
        <v>0</v>
      </c>
      <c r="V95" s="707">
        <f t="shared" si="139"/>
        <v>0</v>
      </c>
      <c r="W95" s="1650"/>
      <c r="X95" s="1650"/>
      <c r="Y95" s="1650"/>
      <c r="Z95" s="1650"/>
      <c r="AA95" s="1650"/>
      <c r="AB95" s="1650"/>
      <c r="AC95" s="1650"/>
      <c r="AD95" s="1650"/>
      <c r="AE95" s="1650"/>
      <c r="AF95" s="1650"/>
      <c r="AG95" s="1650"/>
      <c r="AH95" s="1650"/>
      <c r="AI95" s="1650"/>
      <c r="AJ95" s="1650"/>
      <c r="AK95" s="1650"/>
      <c r="AL95" s="1650"/>
      <c r="AM95" s="1650"/>
      <c r="AN95" s="1650"/>
      <c r="AO95" s="1650"/>
      <c r="AP95" s="1650"/>
      <c r="AQ95" s="1650"/>
      <c r="AR95" s="1649"/>
    </row>
    <row r="96" spans="1:44" x14ac:dyDescent="0.2">
      <c r="A96" s="36"/>
      <c r="B96" s="38" t="s">
        <v>1</v>
      </c>
      <c r="C96" s="3" t="s">
        <v>186</v>
      </c>
      <c r="D96" s="703">
        <f t="shared" si="126"/>
        <v>0</v>
      </c>
      <c r="E96" s="694">
        <f t="shared" si="128"/>
        <v>0</v>
      </c>
      <c r="F96" s="692">
        <f t="shared" si="128"/>
        <v>0</v>
      </c>
      <c r="G96" s="690">
        <f t="shared" si="129"/>
        <v>0</v>
      </c>
      <c r="H96" s="698">
        <f t="shared" si="134"/>
        <v>0</v>
      </c>
      <c r="I96" s="692">
        <f t="shared" ref="I96:V96" si="140">IF(I62=0,0,I24-I62)</f>
        <v>0</v>
      </c>
      <c r="J96" s="694">
        <f t="shared" si="140"/>
        <v>0</v>
      </c>
      <c r="K96" s="698">
        <f t="shared" si="140"/>
        <v>0</v>
      </c>
      <c r="L96" s="692">
        <f t="shared" si="140"/>
        <v>0</v>
      </c>
      <c r="M96" s="694">
        <f t="shared" si="140"/>
        <v>0</v>
      </c>
      <c r="N96" s="698">
        <f t="shared" si="140"/>
        <v>0</v>
      </c>
      <c r="O96" s="692">
        <f t="shared" si="140"/>
        <v>0</v>
      </c>
      <c r="P96" s="694">
        <f t="shared" si="140"/>
        <v>0</v>
      </c>
      <c r="Q96" s="698">
        <f t="shared" si="140"/>
        <v>0</v>
      </c>
      <c r="R96" s="692">
        <f t="shared" si="140"/>
        <v>0</v>
      </c>
      <c r="S96" s="694">
        <f t="shared" si="140"/>
        <v>0</v>
      </c>
      <c r="T96" s="698">
        <f t="shared" si="140"/>
        <v>0</v>
      </c>
      <c r="U96" s="692">
        <f t="shared" si="140"/>
        <v>0</v>
      </c>
      <c r="V96" s="707">
        <f t="shared" si="140"/>
        <v>0</v>
      </c>
      <c r="W96" s="1650"/>
      <c r="X96" s="1650"/>
      <c r="Y96" s="1650"/>
      <c r="Z96" s="1650"/>
      <c r="AA96" s="1650"/>
      <c r="AB96" s="1650"/>
      <c r="AC96" s="1650"/>
      <c r="AD96" s="1650"/>
      <c r="AE96" s="1650"/>
      <c r="AF96" s="1650"/>
      <c r="AG96" s="1650"/>
      <c r="AH96" s="1650"/>
      <c r="AI96" s="1650"/>
      <c r="AJ96" s="1650"/>
      <c r="AK96" s="1650"/>
      <c r="AL96" s="1650"/>
      <c r="AM96" s="1650"/>
      <c r="AN96" s="1650"/>
      <c r="AO96" s="1650"/>
      <c r="AP96" s="1650"/>
      <c r="AQ96" s="1650"/>
      <c r="AR96" s="1649"/>
    </row>
    <row r="97" spans="1:44" x14ac:dyDescent="0.2">
      <c r="A97" s="36"/>
      <c r="B97" s="38" t="s">
        <v>342</v>
      </c>
      <c r="C97" s="3" t="s">
        <v>186</v>
      </c>
      <c r="D97" s="703">
        <f t="shared" si="126"/>
        <v>0</v>
      </c>
      <c r="E97" s="694">
        <f t="shared" si="128"/>
        <v>0</v>
      </c>
      <c r="F97" s="692">
        <f t="shared" si="128"/>
        <v>0</v>
      </c>
      <c r="G97" s="690">
        <f t="shared" si="129"/>
        <v>0</v>
      </c>
      <c r="H97" s="698">
        <f t="shared" si="134"/>
        <v>0</v>
      </c>
      <c r="I97" s="692">
        <f t="shared" ref="I97:V97" si="141">IF(I63=0,0,I25-I63)</f>
        <v>0</v>
      </c>
      <c r="J97" s="694">
        <f t="shared" si="141"/>
        <v>0</v>
      </c>
      <c r="K97" s="698">
        <f t="shared" si="141"/>
        <v>0</v>
      </c>
      <c r="L97" s="692">
        <f t="shared" si="141"/>
        <v>0</v>
      </c>
      <c r="M97" s="694">
        <f t="shared" si="141"/>
        <v>0</v>
      </c>
      <c r="N97" s="698">
        <f t="shared" si="141"/>
        <v>0</v>
      </c>
      <c r="O97" s="692">
        <f t="shared" si="141"/>
        <v>0</v>
      </c>
      <c r="P97" s="694">
        <f t="shared" si="141"/>
        <v>0</v>
      </c>
      <c r="Q97" s="698">
        <f t="shared" si="141"/>
        <v>0</v>
      </c>
      <c r="R97" s="692">
        <f t="shared" si="141"/>
        <v>0</v>
      </c>
      <c r="S97" s="694">
        <f t="shared" si="141"/>
        <v>0</v>
      </c>
      <c r="T97" s="698">
        <f t="shared" si="141"/>
        <v>0</v>
      </c>
      <c r="U97" s="692">
        <f t="shared" si="141"/>
        <v>0</v>
      </c>
      <c r="V97" s="707">
        <f t="shared" si="141"/>
        <v>0</v>
      </c>
      <c r="W97" s="1650"/>
      <c r="X97" s="1650"/>
      <c r="Y97" s="1650"/>
      <c r="Z97" s="1650"/>
      <c r="AA97" s="1650"/>
      <c r="AB97" s="1650"/>
      <c r="AC97" s="1650"/>
      <c r="AD97" s="1650"/>
      <c r="AE97" s="1650"/>
      <c r="AF97" s="1650"/>
      <c r="AG97" s="1650"/>
      <c r="AH97" s="1650"/>
      <c r="AI97" s="1650"/>
      <c r="AJ97" s="1650"/>
      <c r="AK97" s="1650"/>
      <c r="AL97" s="1650"/>
      <c r="AM97" s="1650"/>
      <c r="AN97" s="1650"/>
      <c r="AO97" s="1650"/>
      <c r="AP97" s="1650"/>
      <c r="AQ97" s="1650"/>
      <c r="AR97" s="1649"/>
    </row>
    <row r="98" spans="1:44" ht="15" customHeight="1" x14ac:dyDescent="0.2">
      <c r="A98" s="331"/>
      <c r="B98" s="348" t="s">
        <v>27</v>
      </c>
      <c r="C98" s="4" t="s">
        <v>186</v>
      </c>
      <c r="D98" s="703">
        <f t="shared" si="126"/>
        <v>0</v>
      </c>
      <c r="E98" s="694">
        <f t="shared" si="128"/>
        <v>0</v>
      </c>
      <c r="F98" s="692">
        <f t="shared" si="128"/>
        <v>0</v>
      </c>
      <c r="G98" s="690">
        <f t="shared" si="129"/>
        <v>0</v>
      </c>
      <c r="H98" s="698">
        <f t="shared" si="134"/>
        <v>0</v>
      </c>
      <c r="I98" s="692">
        <f t="shared" ref="I98:V98" si="142">IF(I64=0,0,I26-I64)</f>
        <v>0</v>
      </c>
      <c r="J98" s="694">
        <f t="shared" si="142"/>
        <v>0</v>
      </c>
      <c r="K98" s="698">
        <f t="shared" si="142"/>
        <v>0</v>
      </c>
      <c r="L98" s="692">
        <f t="shared" si="142"/>
        <v>0</v>
      </c>
      <c r="M98" s="694">
        <f t="shared" si="142"/>
        <v>0</v>
      </c>
      <c r="N98" s="698">
        <f t="shared" si="142"/>
        <v>0</v>
      </c>
      <c r="O98" s="692">
        <f t="shared" si="142"/>
        <v>0</v>
      </c>
      <c r="P98" s="694">
        <f t="shared" si="142"/>
        <v>0</v>
      </c>
      <c r="Q98" s="698">
        <f t="shared" si="142"/>
        <v>0</v>
      </c>
      <c r="R98" s="692">
        <f t="shared" si="142"/>
        <v>0</v>
      </c>
      <c r="S98" s="694">
        <f t="shared" si="142"/>
        <v>0</v>
      </c>
      <c r="T98" s="698">
        <f t="shared" si="142"/>
        <v>0</v>
      </c>
      <c r="U98" s="692">
        <f t="shared" si="142"/>
        <v>0</v>
      </c>
      <c r="V98" s="707">
        <f t="shared" si="142"/>
        <v>0</v>
      </c>
      <c r="W98" s="1650"/>
      <c r="X98" s="1650"/>
      <c r="Y98" s="1650"/>
      <c r="Z98" s="1650"/>
      <c r="AA98" s="1650"/>
      <c r="AB98" s="1650"/>
      <c r="AC98" s="1650"/>
      <c r="AD98" s="1650"/>
      <c r="AE98" s="1650"/>
      <c r="AF98" s="1650"/>
      <c r="AG98" s="1650"/>
      <c r="AH98" s="1650"/>
      <c r="AI98" s="1650"/>
      <c r="AJ98" s="1650"/>
      <c r="AK98" s="1650"/>
      <c r="AL98" s="1650"/>
      <c r="AM98" s="1650"/>
      <c r="AN98" s="1650"/>
      <c r="AO98" s="1650"/>
      <c r="AP98" s="1650"/>
      <c r="AQ98" s="1650"/>
      <c r="AR98" s="1649"/>
    </row>
    <row r="99" spans="1:44" ht="15" customHeight="1" thickBot="1" x14ac:dyDescent="0.25">
      <c r="A99" s="1016" t="s">
        <v>558</v>
      </c>
      <c r="B99" s="1019" t="s">
        <v>557</v>
      </c>
      <c r="C99" s="334" t="s">
        <v>186</v>
      </c>
      <c r="D99" s="703">
        <f t="shared" si="126"/>
        <v>0</v>
      </c>
      <c r="E99" s="728">
        <f t="shared" si="128"/>
        <v>0</v>
      </c>
      <c r="F99" s="739">
        <f t="shared" si="128"/>
        <v>0</v>
      </c>
      <c r="G99" s="1007">
        <f t="shared" si="129"/>
        <v>0</v>
      </c>
      <c r="H99" s="698">
        <f t="shared" si="134"/>
        <v>0</v>
      </c>
      <c r="I99" s="692">
        <f t="shared" ref="I99:V99" si="143">IF(I65=0,0,I27-I65)</f>
        <v>0</v>
      </c>
      <c r="J99" s="694">
        <f t="shared" si="143"/>
        <v>0</v>
      </c>
      <c r="K99" s="698">
        <f t="shared" si="143"/>
        <v>0</v>
      </c>
      <c r="L99" s="692">
        <f t="shared" si="143"/>
        <v>0</v>
      </c>
      <c r="M99" s="694">
        <f t="shared" si="143"/>
        <v>0</v>
      </c>
      <c r="N99" s="698">
        <f t="shared" si="143"/>
        <v>0</v>
      </c>
      <c r="O99" s="692">
        <f t="shared" si="143"/>
        <v>0</v>
      </c>
      <c r="P99" s="694">
        <f t="shared" si="143"/>
        <v>0</v>
      </c>
      <c r="Q99" s="698">
        <f t="shared" si="143"/>
        <v>0</v>
      </c>
      <c r="R99" s="692">
        <f t="shared" si="143"/>
        <v>0</v>
      </c>
      <c r="S99" s="694">
        <f t="shared" si="143"/>
        <v>0</v>
      </c>
      <c r="T99" s="698">
        <f t="shared" si="143"/>
        <v>0</v>
      </c>
      <c r="U99" s="692">
        <f t="shared" si="143"/>
        <v>0</v>
      </c>
      <c r="V99" s="707">
        <f t="shared" si="143"/>
        <v>0</v>
      </c>
      <c r="W99" s="1650"/>
      <c r="X99" s="1650"/>
      <c r="Y99" s="1650"/>
      <c r="Z99" s="1650"/>
      <c r="AA99" s="1650"/>
      <c r="AB99" s="1650"/>
      <c r="AC99" s="1650"/>
      <c r="AD99" s="1650"/>
      <c r="AE99" s="1650"/>
      <c r="AF99" s="1650"/>
      <c r="AG99" s="1650"/>
      <c r="AH99" s="1650"/>
      <c r="AI99" s="1650"/>
      <c r="AJ99" s="1650"/>
      <c r="AK99" s="1650"/>
      <c r="AL99" s="1650"/>
      <c r="AM99" s="1650"/>
      <c r="AN99" s="1650"/>
      <c r="AO99" s="1650"/>
      <c r="AP99" s="1650"/>
      <c r="AQ99" s="1650"/>
      <c r="AR99" s="1649"/>
    </row>
    <row r="100" spans="1:44" s="35" customFormat="1" ht="19.149999999999999" customHeight="1" x14ac:dyDescent="0.2">
      <c r="A100" s="976" t="s">
        <v>110</v>
      </c>
      <c r="B100" s="333" t="s">
        <v>286</v>
      </c>
      <c r="C100" s="64" t="s">
        <v>186</v>
      </c>
      <c r="D100" s="588">
        <f t="shared" ref="D100" si="144">SUM(D101:D103)</f>
        <v>0</v>
      </c>
      <c r="E100" s="616">
        <f>SUM(E101:E103)</f>
        <v>0</v>
      </c>
      <c r="F100" s="589">
        <f t="shared" ref="F100" si="145">SUM(F101:F103)</f>
        <v>0</v>
      </c>
      <c r="G100" s="591">
        <f>E100-F100</f>
        <v>0</v>
      </c>
      <c r="H100" s="590">
        <f>SUM(H101:H103)</f>
        <v>0</v>
      </c>
      <c r="I100" s="589">
        <f t="shared" ref="I100:V100" si="146">SUM(I101:I103)</f>
        <v>0</v>
      </c>
      <c r="J100" s="250">
        <f t="shared" si="146"/>
        <v>0</v>
      </c>
      <c r="K100" s="590">
        <f t="shared" si="146"/>
        <v>0</v>
      </c>
      <c r="L100" s="589">
        <f t="shared" si="146"/>
        <v>0</v>
      </c>
      <c r="M100" s="250">
        <f t="shared" si="146"/>
        <v>0</v>
      </c>
      <c r="N100" s="591">
        <f t="shared" si="146"/>
        <v>0</v>
      </c>
      <c r="O100" s="589">
        <f t="shared" si="146"/>
        <v>0</v>
      </c>
      <c r="P100" s="591">
        <f t="shared" si="146"/>
        <v>0</v>
      </c>
      <c r="Q100" s="590">
        <f>SUM(Q101:Q103)</f>
        <v>0</v>
      </c>
      <c r="R100" s="589">
        <f t="shared" si="146"/>
        <v>0</v>
      </c>
      <c r="S100" s="591">
        <f t="shared" si="146"/>
        <v>0</v>
      </c>
      <c r="T100" s="590">
        <f t="shared" si="146"/>
        <v>0</v>
      </c>
      <c r="U100" s="589">
        <f t="shared" si="146"/>
        <v>0</v>
      </c>
      <c r="V100" s="250">
        <f t="shared" si="146"/>
        <v>0</v>
      </c>
      <c r="W100" s="298"/>
      <c r="X100" s="298"/>
      <c r="Y100" s="298"/>
      <c r="Z100" s="298"/>
      <c r="AA100" s="298"/>
      <c r="AB100" s="298"/>
      <c r="AC100" s="298"/>
      <c r="AD100" s="298"/>
      <c r="AE100" s="298"/>
      <c r="AF100" s="298"/>
      <c r="AG100" s="298"/>
      <c r="AH100" s="298"/>
      <c r="AI100" s="298"/>
      <c r="AJ100" s="298"/>
      <c r="AK100" s="298"/>
      <c r="AL100" s="298"/>
      <c r="AM100" s="298"/>
      <c r="AN100" s="298"/>
      <c r="AO100" s="298"/>
      <c r="AP100" s="298"/>
      <c r="AQ100" s="298"/>
      <c r="AR100" s="1649"/>
    </row>
    <row r="101" spans="1:44" x14ac:dyDescent="0.2">
      <c r="A101" s="44" t="s">
        <v>84</v>
      </c>
      <c r="B101" s="37" t="s">
        <v>87</v>
      </c>
      <c r="C101" s="65" t="s">
        <v>186</v>
      </c>
      <c r="D101" s="703">
        <f t="shared" ref="D101:D108" si="147">E101+E67</f>
        <v>0</v>
      </c>
      <c r="E101" s="694">
        <f t="shared" ref="E101:F108" si="148">H101+K101+N101+Q101+T101</f>
        <v>0</v>
      </c>
      <c r="F101" s="692">
        <f t="shared" si="148"/>
        <v>0</v>
      </c>
      <c r="G101" s="690">
        <f>E101-F101</f>
        <v>0</v>
      </c>
      <c r="H101" s="2662">
        <f>IF(H67=0,0,H29-H67)</f>
        <v>0</v>
      </c>
      <c r="I101" s="1635">
        <f t="shared" ref="I101:V101" si="149">IF(I67=0,0,I29-I67)</f>
        <v>0</v>
      </c>
      <c r="J101" s="1634">
        <f t="shared" si="149"/>
        <v>0</v>
      </c>
      <c r="K101" s="2662">
        <f t="shared" si="149"/>
        <v>0</v>
      </c>
      <c r="L101" s="1635">
        <f t="shared" si="149"/>
        <v>0</v>
      </c>
      <c r="M101" s="1634">
        <f t="shared" si="149"/>
        <v>0</v>
      </c>
      <c r="N101" s="2662">
        <f t="shared" si="149"/>
        <v>0</v>
      </c>
      <c r="O101" s="1635">
        <f t="shared" si="149"/>
        <v>0</v>
      </c>
      <c r="P101" s="1634">
        <f t="shared" si="149"/>
        <v>0</v>
      </c>
      <c r="Q101" s="2662">
        <f t="shared" si="149"/>
        <v>0</v>
      </c>
      <c r="R101" s="1635">
        <f t="shared" si="149"/>
        <v>0</v>
      </c>
      <c r="S101" s="1634">
        <f t="shared" si="149"/>
        <v>0</v>
      </c>
      <c r="T101" s="2662">
        <f t="shared" si="149"/>
        <v>0</v>
      </c>
      <c r="U101" s="1635">
        <f t="shared" si="149"/>
        <v>0</v>
      </c>
      <c r="V101" s="2663">
        <f t="shared" si="149"/>
        <v>0</v>
      </c>
      <c r="W101" s="1654"/>
      <c r="X101" s="1654"/>
      <c r="Y101" s="1654"/>
      <c r="Z101" s="1654"/>
      <c r="AA101" s="1654"/>
      <c r="AB101" s="1654"/>
      <c r="AC101" s="1654"/>
      <c r="AD101" s="1654"/>
      <c r="AE101" s="1654"/>
      <c r="AF101" s="1654"/>
      <c r="AG101" s="1654"/>
      <c r="AH101" s="1654"/>
      <c r="AI101" s="1654"/>
      <c r="AJ101" s="1654"/>
      <c r="AK101" s="1654"/>
      <c r="AL101" s="1654"/>
      <c r="AM101" s="1654"/>
      <c r="AN101" s="1654"/>
      <c r="AO101" s="1654"/>
      <c r="AP101" s="1654"/>
      <c r="AQ101" s="1654"/>
      <c r="AR101" s="1649"/>
    </row>
    <row r="102" spans="1:44" ht="25.5" x14ac:dyDescent="0.2">
      <c r="A102" s="45" t="s">
        <v>85</v>
      </c>
      <c r="B102" s="37" t="s">
        <v>97</v>
      </c>
      <c r="C102" s="3" t="s">
        <v>186</v>
      </c>
      <c r="D102" s="703">
        <f t="shared" si="147"/>
        <v>0</v>
      </c>
      <c r="E102" s="694">
        <f t="shared" si="148"/>
        <v>0</v>
      </c>
      <c r="F102" s="692">
        <f t="shared" si="148"/>
        <v>0</v>
      </c>
      <c r="G102" s="690">
        <f>E102-F102</f>
        <v>0</v>
      </c>
      <c r="H102" s="2662">
        <f t="shared" ref="H102:V102" si="150">IF(H68=0,0,H30-H68)</f>
        <v>0</v>
      </c>
      <c r="I102" s="1635">
        <f t="shared" si="150"/>
        <v>0</v>
      </c>
      <c r="J102" s="1634">
        <f t="shared" si="150"/>
        <v>0</v>
      </c>
      <c r="K102" s="2662">
        <f t="shared" si="150"/>
        <v>0</v>
      </c>
      <c r="L102" s="1635">
        <f t="shared" si="150"/>
        <v>0</v>
      </c>
      <c r="M102" s="1634">
        <f t="shared" si="150"/>
        <v>0</v>
      </c>
      <c r="N102" s="2662">
        <f t="shared" si="150"/>
        <v>0</v>
      </c>
      <c r="O102" s="1635">
        <f t="shared" si="150"/>
        <v>0</v>
      </c>
      <c r="P102" s="1634">
        <f t="shared" si="150"/>
        <v>0</v>
      </c>
      <c r="Q102" s="2662">
        <f t="shared" si="150"/>
        <v>0</v>
      </c>
      <c r="R102" s="1635">
        <f t="shared" si="150"/>
        <v>0</v>
      </c>
      <c r="S102" s="1634">
        <f t="shared" si="150"/>
        <v>0</v>
      </c>
      <c r="T102" s="2662">
        <f t="shared" si="150"/>
        <v>0</v>
      </c>
      <c r="U102" s="1635">
        <f t="shared" si="150"/>
        <v>0</v>
      </c>
      <c r="V102" s="2663">
        <f t="shared" si="150"/>
        <v>0</v>
      </c>
      <c r="W102" s="1654"/>
      <c r="X102" s="1654"/>
      <c r="Y102" s="1654"/>
      <c r="Z102" s="1654"/>
      <c r="AA102" s="1654"/>
      <c r="AB102" s="1654"/>
      <c r="AC102" s="1654"/>
      <c r="AD102" s="1654"/>
      <c r="AE102" s="1654"/>
      <c r="AF102" s="1654"/>
      <c r="AG102" s="1654"/>
      <c r="AH102" s="1654"/>
      <c r="AI102" s="1654"/>
      <c r="AJ102" s="1654"/>
      <c r="AK102" s="1654"/>
      <c r="AL102" s="1654"/>
      <c r="AM102" s="1654"/>
      <c r="AN102" s="1654"/>
      <c r="AO102" s="1654"/>
      <c r="AP102" s="1654"/>
      <c r="AQ102" s="1654"/>
      <c r="AR102" s="1649"/>
    </row>
    <row r="103" spans="1:44" ht="26.25" customHeight="1" thickBot="1" x14ac:dyDescent="0.25">
      <c r="A103" s="975" t="s">
        <v>117</v>
      </c>
      <c r="B103" s="2380" t="s">
        <v>551</v>
      </c>
      <c r="C103" s="4" t="s">
        <v>186</v>
      </c>
      <c r="D103" s="693">
        <f t="shared" si="147"/>
        <v>0</v>
      </c>
      <c r="E103" s="723">
        <f t="shared" si="148"/>
        <v>0</v>
      </c>
      <c r="F103" s="726">
        <f t="shared" si="148"/>
        <v>0</v>
      </c>
      <c r="G103" s="802">
        <f t="shared" si="129"/>
        <v>0</v>
      </c>
      <c r="H103" s="2664">
        <f t="shared" ref="H103:V103" si="151">IF(H69=0,0,H31-H69)</f>
        <v>0</v>
      </c>
      <c r="I103" s="1663">
        <f t="shared" si="151"/>
        <v>0</v>
      </c>
      <c r="J103" s="1664">
        <f t="shared" si="151"/>
        <v>0</v>
      </c>
      <c r="K103" s="2664">
        <f t="shared" si="151"/>
        <v>0</v>
      </c>
      <c r="L103" s="1663">
        <f t="shared" si="151"/>
        <v>0</v>
      </c>
      <c r="M103" s="1664">
        <f t="shared" si="151"/>
        <v>0</v>
      </c>
      <c r="N103" s="2664">
        <f t="shared" si="151"/>
        <v>0</v>
      </c>
      <c r="O103" s="1663">
        <f t="shared" si="151"/>
        <v>0</v>
      </c>
      <c r="P103" s="1664">
        <f t="shared" si="151"/>
        <v>0</v>
      </c>
      <c r="Q103" s="2664">
        <f t="shared" si="151"/>
        <v>0</v>
      </c>
      <c r="R103" s="1663">
        <f t="shared" si="151"/>
        <v>0</v>
      </c>
      <c r="S103" s="1664">
        <f t="shared" si="151"/>
        <v>0</v>
      </c>
      <c r="T103" s="2664">
        <f t="shared" si="151"/>
        <v>0</v>
      </c>
      <c r="U103" s="1663">
        <f t="shared" si="151"/>
        <v>0</v>
      </c>
      <c r="V103" s="2665">
        <f t="shared" si="151"/>
        <v>0</v>
      </c>
      <c r="W103" s="1654"/>
      <c r="X103" s="1654"/>
      <c r="Y103" s="1654"/>
      <c r="Z103" s="1654"/>
      <c r="AA103" s="1654"/>
      <c r="AB103" s="1654"/>
      <c r="AC103" s="1654"/>
      <c r="AD103" s="1654"/>
      <c r="AE103" s="1654"/>
      <c r="AF103" s="1654"/>
      <c r="AG103" s="1654"/>
      <c r="AH103" s="1654"/>
      <c r="AI103" s="1654"/>
      <c r="AJ103" s="1654"/>
      <c r="AK103" s="1654"/>
      <c r="AL103" s="1654"/>
      <c r="AM103" s="1654"/>
      <c r="AN103" s="1654"/>
      <c r="AO103" s="1654"/>
      <c r="AP103" s="1654"/>
      <c r="AQ103" s="1654"/>
      <c r="AR103" s="1649"/>
    </row>
    <row r="104" spans="1:44" s="35" customFormat="1" x14ac:dyDescent="0.2">
      <c r="A104" s="2377" t="s">
        <v>111</v>
      </c>
      <c r="B104" s="2381" t="s">
        <v>17</v>
      </c>
      <c r="C104" s="64" t="s">
        <v>186</v>
      </c>
      <c r="D104" s="256">
        <f t="shared" si="147"/>
        <v>0</v>
      </c>
      <c r="E104" s="743">
        <f t="shared" si="148"/>
        <v>0</v>
      </c>
      <c r="F104" s="408">
        <f t="shared" si="148"/>
        <v>0</v>
      </c>
      <c r="G104" s="347">
        <f>E104-F104</f>
        <v>0</v>
      </c>
      <c r="H104" s="2666">
        <f t="shared" ref="H104:V104" si="152">IF(H70=0,0,H32-H70)</f>
        <v>0</v>
      </c>
      <c r="I104" s="1605">
        <f t="shared" si="152"/>
        <v>0</v>
      </c>
      <c r="J104" s="1665">
        <f t="shared" si="152"/>
        <v>0</v>
      </c>
      <c r="K104" s="2666">
        <f t="shared" si="152"/>
        <v>0</v>
      </c>
      <c r="L104" s="1605">
        <f t="shared" si="152"/>
        <v>0</v>
      </c>
      <c r="M104" s="1665">
        <f t="shared" si="152"/>
        <v>0</v>
      </c>
      <c r="N104" s="2666">
        <f t="shared" si="152"/>
        <v>0</v>
      </c>
      <c r="O104" s="1605">
        <f t="shared" si="152"/>
        <v>0</v>
      </c>
      <c r="P104" s="1665">
        <f t="shared" si="152"/>
        <v>0</v>
      </c>
      <c r="Q104" s="2666">
        <f t="shared" si="152"/>
        <v>0</v>
      </c>
      <c r="R104" s="1605">
        <f t="shared" si="152"/>
        <v>0</v>
      </c>
      <c r="S104" s="1665">
        <f t="shared" si="152"/>
        <v>0</v>
      </c>
      <c r="T104" s="2666">
        <f t="shared" si="152"/>
        <v>0</v>
      </c>
      <c r="U104" s="1605">
        <f t="shared" si="152"/>
        <v>0</v>
      </c>
      <c r="V104" s="2667">
        <f t="shared" si="152"/>
        <v>0</v>
      </c>
      <c r="W104" s="1655"/>
      <c r="X104" s="1655"/>
      <c r="Y104" s="1655"/>
      <c r="Z104" s="1655"/>
      <c r="AA104" s="1655"/>
      <c r="AB104" s="1655"/>
      <c r="AC104" s="1655"/>
      <c r="AD104" s="1655"/>
      <c r="AE104" s="1655"/>
      <c r="AF104" s="1655"/>
      <c r="AG104" s="1655"/>
      <c r="AH104" s="1655"/>
      <c r="AI104" s="1655"/>
      <c r="AJ104" s="1655"/>
      <c r="AK104" s="1655"/>
      <c r="AL104" s="1655"/>
      <c r="AM104" s="1655"/>
      <c r="AN104" s="1655"/>
      <c r="AO104" s="1655"/>
      <c r="AP104" s="1655"/>
      <c r="AQ104" s="1655"/>
      <c r="AR104" s="1649"/>
    </row>
    <row r="105" spans="1:44" s="35" customFormat="1" x14ac:dyDescent="0.2">
      <c r="A105" s="2378" t="s">
        <v>112</v>
      </c>
      <c r="B105" s="2382" t="s">
        <v>109</v>
      </c>
      <c r="C105" s="65" t="s">
        <v>186</v>
      </c>
      <c r="D105" s="705">
        <f t="shared" si="147"/>
        <v>0</v>
      </c>
      <c r="E105" s="702">
        <f>H105+K105+N105+Q105+T105</f>
        <v>0</v>
      </c>
      <c r="F105" s="689">
        <f>I105+L105+O105+R105+U105</f>
        <v>0</v>
      </c>
      <c r="G105" s="881">
        <f>E105-F105</f>
        <v>0</v>
      </c>
      <c r="H105" s="2668">
        <f t="shared" ref="H105:V105" si="153">IF(H71=0,0,H33-H71)</f>
        <v>0</v>
      </c>
      <c r="I105" s="1636">
        <f t="shared" si="153"/>
        <v>0</v>
      </c>
      <c r="J105" s="1638">
        <f t="shared" si="153"/>
        <v>0</v>
      </c>
      <c r="K105" s="2668">
        <f t="shared" si="153"/>
        <v>0</v>
      </c>
      <c r="L105" s="1636">
        <f t="shared" si="153"/>
        <v>0</v>
      </c>
      <c r="M105" s="1638">
        <f t="shared" si="153"/>
        <v>0</v>
      </c>
      <c r="N105" s="2668">
        <f t="shared" si="153"/>
        <v>0</v>
      </c>
      <c r="O105" s="1636">
        <f t="shared" si="153"/>
        <v>0</v>
      </c>
      <c r="P105" s="1638">
        <f t="shared" si="153"/>
        <v>0</v>
      </c>
      <c r="Q105" s="2668">
        <f t="shared" si="153"/>
        <v>0</v>
      </c>
      <c r="R105" s="1636">
        <f t="shared" si="153"/>
        <v>0</v>
      </c>
      <c r="S105" s="1638">
        <f t="shared" si="153"/>
        <v>0</v>
      </c>
      <c r="T105" s="2668">
        <f t="shared" si="153"/>
        <v>0</v>
      </c>
      <c r="U105" s="1636">
        <f t="shared" si="153"/>
        <v>0</v>
      </c>
      <c r="V105" s="2669">
        <f t="shared" si="153"/>
        <v>0</v>
      </c>
      <c r="W105" s="1655"/>
      <c r="X105" s="1655"/>
      <c r="Y105" s="1655"/>
      <c r="Z105" s="1655"/>
      <c r="AA105" s="1655"/>
      <c r="AB105" s="1655"/>
      <c r="AC105" s="1655"/>
      <c r="AD105" s="1655"/>
      <c r="AE105" s="1655"/>
      <c r="AF105" s="1655"/>
      <c r="AG105" s="1655"/>
      <c r="AH105" s="1655"/>
      <c r="AI105" s="1655"/>
      <c r="AJ105" s="1655"/>
      <c r="AK105" s="1655"/>
      <c r="AL105" s="1655"/>
      <c r="AM105" s="1655"/>
      <c r="AN105" s="1655"/>
      <c r="AO105" s="1655"/>
      <c r="AP105" s="1655"/>
      <c r="AQ105" s="1655"/>
      <c r="AR105" s="1649"/>
    </row>
    <row r="106" spans="1:44" s="35" customFormat="1" ht="13.5" thickBot="1" x14ac:dyDescent="0.25">
      <c r="A106" s="2379" t="s">
        <v>113</v>
      </c>
      <c r="B106" s="2383" t="s">
        <v>2</v>
      </c>
      <c r="C106" s="67" t="s">
        <v>186</v>
      </c>
      <c r="D106" s="1626">
        <f t="shared" si="147"/>
        <v>0</v>
      </c>
      <c r="E106" s="1625">
        <f t="shared" si="148"/>
        <v>0</v>
      </c>
      <c r="F106" s="258">
        <f t="shared" si="148"/>
        <v>0</v>
      </c>
      <c r="G106" s="1508">
        <f>E106-F106</f>
        <v>0</v>
      </c>
      <c r="H106" s="2670">
        <f t="shared" ref="H106:V106" si="154">IF(H72=0,0,H34-H72)</f>
        <v>0</v>
      </c>
      <c r="I106" s="2671">
        <f t="shared" si="154"/>
        <v>0</v>
      </c>
      <c r="J106" s="2672">
        <f t="shared" si="154"/>
        <v>0</v>
      </c>
      <c r="K106" s="2670">
        <f t="shared" si="154"/>
        <v>0</v>
      </c>
      <c r="L106" s="2671">
        <f t="shared" si="154"/>
        <v>0</v>
      </c>
      <c r="M106" s="2672">
        <f t="shared" si="154"/>
        <v>0</v>
      </c>
      <c r="N106" s="2670">
        <f t="shared" si="154"/>
        <v>0</v>
      </c>
      <c r="O106" s="2671">
        <f t="shared" si="154"/>
        <v>0</v>
      </c>
      <c r="P106" s="2672">
        <f t="shared" si="154"/>
        <v>0</v>
      </c>
      <c r="Q106" s="2670">
        <f t="shared" si="154"/>
        <v>0</v>
      </c>
      <c r="R106" s="2671">
        <f t="shared" si="154"/>
        <v>0</v>
      </c>
      <c r="S106" s="2672">
        <f t="shared" si="154"/>
        <v>0</v>
      </c>
      <c r="T106" s="2670">
        <f t="shared" si="154"/>
        <v>0</v>
      </c>
      <c r="U106" s="2671">
        <f t="shared" si="154"/>
        <v>0</v>
      </c>
      <c r="V106" s="2673">
        <f t="shared" si="154"/>
        <v>0</v>
      </c>
      <c r="W106" s="1655"/>
      <c r="X106" s="1655"/>
      <c r="Y106" s="1655"/>
      <c r="Z106" s="1655"/>
      <c r="AA106" s="1655"/>
      <c r="AB106" s="1655"/>
      <c r="AC106" s="1655"/>
      <c r="AD106" s="1655"/>
      <c r="AE106" s="1655"/>
      <c r="AF106" s="1655"/>
      <c r="AG106" s="1655"/>
      <c r="AH106" s="1655"/>
      <c r="AI106" s="1655"/>
      <c r="AJ106" s="1655"/>
      <c r="AK106" s="1655"/>
      <c r="AL106" s="1655"/>
      <c r="AM106" s="1655"/>
      <c r="AN106" s="1655"/>
      <c r="AO106" s="1655"/>
      <c r="AP106" s="1655"/>
      <c r="AQ106" s="1655"/>
      <c r="AR106" s="1649"/>
    </row>
    <row r="107" spans="1:44" s="35" customFormat="1" ht="13.5" thickBot="1" x14ac:dyDescent="0.25">
      <c r="A107" s="2384" t="s">
        <v>114</v>
      </c>
      <c r="B107" s="2386" t="s">
        <v>3</v>
      </c>
      <c r="C107" s="32" t="s">
        <v>186</v>
      </c>
      <c r="D107" s="780">
        <f t="shared" si="147"/>
        <v>0</v>
      </c>
      <c r="E107" s="782">
        <f t="shared" si="148"/>
        <v>0</v>
      </c>
      <c r="F107" s="383">
        <f t="shared" si="148"/>
        <v>0</v>
      </c>
      <c r="G107" s="379">
        <f t="shared" si="129"/>
        <v>0</v>
      </c>
      <c r="H107" s="2674">
        <f t="shared" ref="H107:V107" si="155">IF(H73=0,0,H35-H73)</f>
        <v>0</v>
      </c>
      <c r="I107" s="2675">
        <f t="shared" si="155"/>
        <v>0</v>
      </c>
      <c r="J107" s="2676">
        <f t="shared" si="155"/>
        <v>0</v>
      </c>
      <c r="K107" s="2674">
        <f t="shared" si="155"/>
        <v>0</v>
      </c>
      <c r="L107" s="2675">
        <f t="shared" si="155"/>
        <v>0</v>
      </c>
      <c r="M107" s="2676">
        <f t="shared" si="155"/>
        <v>0</v>
      </c>
      <c r="N107" s="2674">
        <f t="shared" si="155"/>
        <v>0</v>
      </c>
      <c r="O107" s="2675">
        <f t="shared" si="155"/>
        <v>0</v>
      </c>
      <c r="P107" s="2676">
        <f t="shared" si="155"/>
        <v>0</v>
      </c>
      <c r="Q107" s="2674">
        <f t="shared" si="155"/>
        <v>0</v>
      </c>
      <c r="R107" s="2675">
        <f t="shared" si="155"/>
        <v>0</v>
      </c>
      <c r="S107" s="2676">
        <f t="shared" si="155"/>
        <v>0</v>
      </c>
      <c r="T107" s="2674">
        <f t="shared" si="155"/>
        <v>0</v>
      </c>
      <c r="U107" s="2675">
        <f t="shared" si="155"/>
        <v>0</v>
      </c>
      <c r="V107" s="2677">
        <f t="shared" si="155"/>
        <v>0</v>
      </c>
      <c r="W107" s="1655"/>
      <c r="X107" s="1655"/>
      <c r="Y107" s="1655"/>
      <c r="Z107" s="1655"/>
      <c r="AA107" s="1655"/>
      <c r="AB107" s="1655"/>
      <c r="AC107" s="1655"/>
      <c r="AD107" s="1655"/>
      <c r="AE107" s="1655"/>
      <c r="AF107" s="1655"/>
      <c r="AG107" s="1655"/>
      <c r="AH107" s="1655"/>
      <c r="AI107" s="1655"/>
      <c r="AJ107" s="1655"/>
      <c r="AK107" s="1655"/>
      <c r="AL107" s="1655"/>
      <c r="AM107" s="1655"/>
      <c r="AN107" s="1655"/>
      <c r="AO107" s="1655"/>
      <c r="AP107" s="1655"/>
      <c r="AQ107" s="1655"/>
      <c r="AR107" s="1649"/>
    </row>
    <row r="108" spans="1:44" s="35" customFormat="1" ht="19.899999999999999" customHeight="1" thickBot="1" x14ac:dyDescent="0.25">
      <c r="A108" s="2387" t="s">
        <v>115</v>
      </c>
      <c r="B108" s="2386" t="s">
        <v>28</v>
      </c>
      <c r="C108" s="32" t="s">
        <v>186</v>
      </c>
      <c r="D108" s="780">
        <f t="shared" si="147"/>
        <v>0</v>
      </c>
      <c r="E108" s="782">
        <f t="shared" si="148"/>
        <v>0</v>
      </c>
      <c r="F108" s="383">
        <f t="shared" si="148"/>
        <v>0</v>
      </c>
      <c r="G108" s="379">
        <f t="shared" si="129"/>
        <v>0</v>
      </c>
      <c r="H108" s="2678">
        <f t="shared" ref="H108:V108" si="156">IF(H74=0,0,H36-H74)</f>
        <v>0</v>
      </c>
      <c r="I108" s="1637">
        <f t="shared" si="156"/>
        <v>0</v>
      </c>
      <c r="J108" s="1639">
        <f t="shared" si="156"/>
        <v>0</v>
      </c>
      <c r="K108" s="2678">
        <f t="shared" si="156"/>
        <v>0</v>
      </c>
      <c r="L108" s="1637">
        <f t="shared" si="156"/>
        <v>0</v>
      </c>
      <c r="M108" s="1639">
        <f t="shared" si="156"/>
        <v>0</v>
      </c>
      <c r="N108" s="2678">
        <f t="shared" si="156"/>
        <v>0</v>
      </c>
      <c r="O108" s="1637">
        <f t="shared" si="156"/>
        <v>0</v>
      </c>
      <c r="P108" s="1639">
        <f t="shared" si="156"/>
        <v>0</v>
      </c>
      <c r="Q108" s="2678">
        <f t="shared" si="156"/>
        <v>0</v>
      </c>
      <c r="R108" s="1637">
        <f t="shared" si="156"/>
        <v>0</v>
      </c>
      <c r="S108" s="1639">
        <f t="shared" si="156"/>
        <v>0</v>
      </c>
      <c r="T108" s="2678">
        <f t="shared" si="156"/>
        <v>0</v>
      </c>
      <c r="U108" s="1637">
        <f t="shared" si="156"/>
        <v>0</v>
      </c>
      <c r="V108" s="2679">
        <f t="shared" si="156"/>
        <v>0</v>
      </c>
      <c r="W108" s="1655"/>
      <c r="X108" s="1655"/>
      <c r="Y108" s="1655"/>
      <c r="Z108" s="1655"/>
      <c r="AA108" s="1655"/>
      <c r="AB108" s="1655"/>
      <c r="AC108" s="1655"/>
      <c r="AD108" s="1655"/>
      <c r="AE108" s="1655"/>
      <c r="AF108" s="1655"/>
      <c r="AG108" s="1655"/>
      <c r="AH108" s="1655"/>
      <c r="AI108" s="1655"/>
      <c r="AJ108" s="1655"/>
      <c r="AK108" s="1655"/>
      <c r="AL108" s="1655"/>
      <c r="AM108" s="1655"/>
      <c r="AN108" s="1655"/>
      <c r="AO108" s="1655"/>
      <c r="AP108" s="1655"/>
      <c r="AQ108" s="1655"/>
      <c r="AR108" s="1649"/>
    </row>
    <row r="109" spans="1:44" ht="14.45" customHeight="1" x14ac:dyDescent="0.2">
      <c r="A109" s="2540"/>
      <c r="B109" s="2541"/>
      <c r="C109" s="2541"/>
      <c r="D109" s="2541"/>
      <c r="E109" s="2541"/>
      <c r="F109" s="2541"/>
      <c r="G109" s="2541"/>
      <c r="H109" s="2541"/>
      <c r="I109" s="2541"/>
      <c r="J109" s="2541"/>
      <c r="K109" s="2541"/>
      <c r="L109" s="2541"/>
      <c r="M109" s="2541"/>
      <c r="N109" s="2541"/>
      <c r="O109" s="2541"/>
      <c r="P109" s="2541"/>
      <c r="Q109" s="2541"/>
      <c r="R109" s="2303"/>
      <c r="S109" s="2303"/>
      <c r="T109" s="1905"/>
      <c r="U109" s="1905"/>
      <c r="V109" s="1905"/>
    </row>
    <row r="110" spans="1:44" x14ac:dyDescent="0.2">
      <c r="B110" s="1720" t="s">
        <v>871</v>
      </c>
    </row>
    <row r="111" spans="1:44" x14ac:dyDescent="0.2">
      <c r="B111" s="1720" t="s">
        <v>870</v>
      </c>
    </row>
    <row r="112" spans="1:44" x14ac:dyDescent="0.2">
      <c r="B112" s="40"/>
    </row>
    <row r="120" spans="2:2" x14ac:dyDescent="0.2">
      <c r="B120" s="201"/>
    </row>
    <row r="121" spans="2:2" x14ac:dyDescent="0.2">
      <c r="B121" s="201"/>
    </row>
  </sheetData>
  <sheetProtection algorithmName="SHA-512" hashValue="E27qbioenrFtQ7HbNgVDgQgS5CZsiKVy0/KTDb9iSayp9k5ex/y/dlpTCirrEo470r9HEH3A+ck4131awGHKrg==" saltValue="Iy37t+p1DAJate+LHwMJqA==" spinCount="100000" sheet="1" formatCells="0" formatColumns="0" formatRows="0"/>
  <mergeCells count="49">
    <mergeCell ref="AI7:AK8"/>
    <mergeCell ref="W7:Y8"/>
    <mergeCell ref="D8:D9"/>
    <mergeCell ref="G8:G9"/>
    <mergeCell ref="D7:G7"/>
    <mergeCell ref="E8:E9"/>
    <mergeCell ref="Z7:AB8"/>
    <mergeCell ref="AC7:AE8"/>
    <mergeCell ref="AF7:AH8"/>
    <mergeCell ref="H7:J8"/>
    <mergeCell ref="K8:M8"/>
    <mergeCell ref="K7:V7"/>
    <mergeCell ref="N8:P8"/>
    <mergeCell ref="Q8:S8"/>
    <mergeCell ref="T8:V8"/>
    <mergeCell ref="F8:F9"/>
    <mergeCell ref="D46:D47"/>
    <mergeCell ref="D45:G45"/>
    <mergeCell ref="D80:G80"/>
    <mergeCell ref="H45:J46"/>
    <mergeCell ref="H80:J81"/>
    <mergeCell ref="F46:F47"/>
    <mergeCell ref="F81:F82"/>
    <mergeCell ref="A79:A82"/>
    <mergeCell ref="B79:B82"/>
    <mergeCell ref="C79:C82"/>
    <mergeCell ref="E81:E82"/>
    <mergeCell ref="AO7:AQ8"/>
    <mergeCell ref="AL7:AN8"/>
    <mergeCell ref="A44:A47"/>
    <mergeCell ref="B44:B47"/>
    <mergeCell ref="C44:C47"/>
    <mergeCell ref="B6:B9"/>
    <mergeCell ref="A6:A9"/>
    <mergeCell ref="C6:C9"/>
    <mergeCell ref="D81:D82"/>
    <mergeCell ref="G46:G47"/>
    <mergeCell ref="G81:G82"/>
    <mergeCell ref="E46:E47"/>
    <mergeCell ref="K45:V45"/>
    <mergeCell ref="T46:V46"/>
    <mergeCell ref="K80:V80"/>
    <mergeCell ref="K81:M81"/>
    <mergeCell ref="N81:P81"/>
    <mergeCell ref="Q81:S81"/>
    <mergeCell ref="T81:V81"/>
    <mergeCell ref="K46:M46"/>
    <mergeCell ref="N46:P46"/>
    <mergeCell ref="Q46:S46"/>
  </mergeCells>
  <conditionalFormatting sqref="AR11:AT36">
    <cfRule type="expression" dxfId="13" priority="1">
      <formula>AR11="ERR!"</formula>
    </cfRule>
  </conditionalFormatting>
  <printOptions horizontalCentered="1" verticalCentered="1"/>
  <pageMargins left="0.31496062992125984" right="0.11811023622047245" top="0.35433070866141736" bottom="0.35433070866141736" header="0.31496062992125984" footer="0"/>
  <pageSetup paperSize="9" scale="52" orientation="landscape" r:id="rId1"/>
  <headerFooter>
    <oddHeader>&amp;RFișa A6</oddHeader>
    <oddFooter>&amp;RPag. &amp;P</oddFooter>
  </headerFooter>
  <rowBreaks count="2" manualBreakCount="2">
    <brk id="41" max="45" man="1"/>
    <brk id="76" max="21" man="1"/>
  </rowBreaks>
  <colBreaks count="1" manualBreakCount="1">
    <brk id="22" max="39"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vt:i4>
      </vt:variant>
    </vt:vector>
  </HeadingPairs>
  <TitlesOfParts>
    <vt:vector size="39" baseType="lpstr">
      <vt:lpstr>GHID</vt:lpstr>
      <vt:lpstr>A1-ECR_12M</vt:lpstr>
      <vt:lpstr>A2-ECR_6M</vt:lpstr>
      <vt:lpstr>A3_Avizat</vt:lpstr>
      <vt:lpstr>A3_Realizat</vt:lpstr>
      <vt:lpstr>A3_Propus</vt:lpstr>
      <vt:lpstr>A4_Centraliz</vt:lpstr>
      <vt:lpstr>A5_CV</vt:lpstr>
      <vt:lpstr>A6_CF_Avizat</vt:lpstr>
      <vt:lpstr>A6_CF_Realizat</vt:lpstr>
      <vt:lpstr>A6_CF_Propus</vt:lpstr>
      <vt:lpstr>A7_Bilant RT</vt:lpstr>
      <vt:lpstr>A8_Bilant RD</vt:lpstr>
      <vt:lpstr>A9_PLF</vt:lpstr>
      <vt:lpstr>A10_Personal</vt:lpstr>
      <vt:lpstr>An</vt:lpstr>
      <vt:lpstr>A10_Personal!Print_Area</vt:lpstr>
      <vt:lpstr>'A1-ECR_12M'!Print_Area</vt:lpstr>
      <vt:lpstr>A3_Avizat!Print_Area</vt:lpstr>
      <vt:lpstr>A3_Propus!Print_Area</vt:lpstr>
      <vt:lpstr>A3_Realizat!Print_Area</vt:lpstr>
      <vt:lpstr>A4_Centraliz!Print_Area</vt:lpstr>
      <vt:lpstr>A5_CV!Print_Area</vt:lpstr>
      <vt:lpstr>A6_CF_Avizat!Print_Area</vt:lpstr>
      <vt:lpstr>A6_CF_Propus!Print_Area</vt:lpstr>
      <vt:lpstr>A6_CF_Realizat!Print_Area</vt:lpstr>
      <vt:lpstr>'A7_Bilant RT'!Print_Area</vt:lpstr>
      <vt:lpstr>'A8_Bilant RD'!Print_Area</vt:lpstr>
      <vt:lpstr>A9_PLF!Print_Area</vt:lpstr>
      <vt:lpstr>A10_Personal!Print_Titles</vt:lpstr>
      <vt:lpstr>'A1-ECR_12M'!Print_Titles</vt:lpstr>
      <vt:lpstr>'A2-ECR_6M'!Print_Titles</vt:lpstr>
      <vt:lpstr>A3_Avizat!Print_Titles</vt:lpstr>
      <vt:lpstr>A3_Propus!Print_Titles</vt:lpstr>
      <vt:lpstr>A3_Realizat!Print_Titles</vt:lpstr>
      <vt:lpstr>A5_CV!Print_Titles</vt:lpstr>
      <vt:lpstr>A6_CF_Avizat!Print_Titles</vt:lpstr>
      <vt:lpstr>A6_CF_Propus!Print_Titles</vt:lpstr>
      <vt:lpstr>A6_CF_Realizat!Print_Titles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2025-09-17T07:51:38Z</cp:lastPrinted>
  <dcterms:created xsi:type="dcterms:W3CDTF">2020-02-10T12:37:36Z</dcterms:created>
  <dcterms:modified xsi:type="dcterms:W3CDTF">2026-04-01T12:25:02Z</dcterms:modified>
</cp:coreProperties>
</file>